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新-モーグ\kanijitikai\"/>
    </mc:Choice>
  </mc:AlternateContent>
  <bookViews>
    <workbookView xWindow="0" yWindow="0" windowWidth="19200" windowHeight="11010" tabRatio="753"/>
  </bookViews>
  <sheets>
    <sheet name="使用方法" sheetId="11" r:id="rId1"/>
    <sheet name="メイン" sheetId="12" r:id="rId2"/>
    <sheet name="出納帳" sheetId="2" r:id="rId3"/>
    <sheet name="集計" sheetId="3" r:id="rId4"/>
    <sheet name="決算" sheetId="10" r:id="rId5"/>
    <sheet name="科目" sheetId="5" r:id="rId6"/>
    <sheet name="収入結果報告" sheetId="6" r:id="rId7"/>
    <sheet name="支出結果報告" sheetId="7" r:id="rId8"/>
    <sheet name="収入予算報告" sheetId="8" r:id="rId9"/>
    <sheet name="支出予算報告" sheetId="9" r:id="rId10"/>
  </sheets>
  <definedNames>
    <definedName name="月">科目!$L$1:$L$13</definedName>
    <definedName name="日">科目!$M$1:$M$32</definedName>
    <definedName name="年">科目!$K$2:$K$8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D6" i="6" l="1"/>
  <c r="I2" i="9" l="1"/>
  <c r="I2" i="8" l="1"/>
  <c r="D8" i="7"/>
  <c r="I3" i="7"/>
  <c r="I2" i="6"/>
  <c r="M1" i="3" l="1"/>
  <c r="N1" i="5" l="1"/>
  <c r="E18" i="2" l="1"/>
  <c r="N1" i="2"/>
  <c r="M19" i="12" l="1"/>
  <c r="M17" i="12"/>
  <c r="M15" i="12"/>
  <c r="M13" i="12"/>
  <c r="K15" i="12"/>
  <c r="N1" i="10"/>
  <c r="K11" i="12" l="1"/>
  <c r="I11" i="12"/>
  <c r="G11" i="12" l="1"/>
  <c r="K2" i="2" l="1"/>
  <c r="K113" i="2" l="1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K2" i="5" l="1"/>
  <c r="K3" i="5"/>
  <c r="K4" i="5"/>
  <c r="E98" i="2" l="1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K32" i="2" l="1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3" i="2" l="1"/>
  <c r="E4" i="2"/>
  <c r="E5" i="2"/>
  <c r="E6" i="2"/>
  <c r="E7" i="2"/>
  <c r="E8" i="2"/>
  <c r="E9" i="2"/>
  <c r="E10" i="2"/>
  <c r="E11" i="2"/>
  <c r="E12" i="2"/>
  <c r="E13" i="2"/>
  <c r="E15" i="2"/>
  <c r="E16" i="2"/>
  <c r="E17" i="2"/>
  <c r="E19" i="2"/>
  <c r="E20" i="2"/>
  <c r="E21" i="2"/>
  <c r="E22" i="2"/>
  <c r="E23" i="2"/>
  <c r="E24" i="2"/>
  <c r="E25" i="2"/>
  <c r="E26" i="2"/>
  <c r="E27" i="2"/>
  <c r="E28" i="2"/>
  <c r="E29" i="2"/>
  <c r="E2" i="2" l="1"/>
  <c r="F9" i="10" l="1"/>
  <c r="F11" i="10"/>
  <c r="F13" i="10"/>
  <c r="F15" i="10"/>
  <c r="F17" i="10"/>
  <c r="F19" i="10"/>
  <c r="F21" i="10"/>
  <c r="F23" i="10"/>
  <c r="E6" i="3"/>
  <c r="E8" i="3"/>
  <c r="E10" i="3"/>
  <c r="E12" i="3"/>
  <c r="E14" i="3"/>
  <c r="E16" i="3"/>
  <c r="E18" i="3"/>
  <c r="E20" i="3"/>
  <c r="E22" i="3"/>
  <c r="E24" i="3"/>
  <c r="F8" i="10"/>
  <c r="F10" i="10"/>
  <c r="F12" i="10"/>
  <c r="F14" i="10"/>
  <c r="F16" i="10"/>
  <c r="F18" i="10"/>
  <c r="F20" i="10"/>
  <c r="F22" i="10"/>
  <c r="F24" i="10"/>
  <c r="E7" i="3"/>
  <c r="E9" i="3"/>
  <c r="E11" i="3"/>
  <c r="E13" i="3"/>
  <c r="E15" i="3"/>
  <c r="E17" i="3"/>
  <c r="E19" i="3"/>
  <c r="E21" i="3"/>
  <c r="E23" i="3"/>
  <c r="L4" i="10"/>
  <c r="L6" i="10"/>
  <c r="L8" i="10"/>
  <c r="L10" i="10"/>
  <c r="L12" i="10"/>
  <c r="L14" i="10"/>
  <c r="L16" i="10"/>
  <c r="L18" i="10"/>
  <c r="L20" i="10"/>
  <c r="L22" i="10"/>
  <c r="L24" i="10"/>
  <c r="L26" i="10"/>
  <c r="L28" i="10"/>
  <c r="F3" i="10"/>
  <c r="F5" i="10"/>
  <c r="E9" i="6" s="1"/>
  <c r="F7" i="10"/>
  <c r="F26" i="10"/>
  <c r="F28" i="10"/>
  <c r="L3" i="10"/>
  <c r="L5" i="10"/>
  <c r="E12" i="7" s="1"/>
  <c r="L7" i="10"/>
  <c r="L9" i="10"/>
  <c r="L11" i="10"/>
  <c r="L13" i="10"/>
  <c r="L15" i="10"/>
  <c r="L17" i="10"/>
  <c r="L19" i="10"/>
  <c r="L21" i="10"/>
  <c r="L23" i="10"/>
  <c r="L25" i="10"/>
  <c r="L27" i="10"/>
  <c r="L29" i="10"/>
  <c r="F4" i="10"/>
  <c r="F6" i="10"/>
  <c r="F25" i="10"/>
  <c r="F27" i="10"/>
  <c r="F29" i="10"/>
  <c r="K4" i="3"/>
  <c r="K6" i="3"/>
  <c r="K8" i="3"/>
  <c r="K10" i="3"/>
  <c r="K12" i="3"/>
  <c r="K14" i="3"/>
  <c r="K16" i="3"/>
  <c r="K18" i="3"/>
  <c r="K20" i="3"/>
  <c r="K22" i="3"/>
  <c r="K24" i="3"/>
  <c r="K26" i="3"/>
  <c r="K28" i="3"/>
  <c r="K30" i="3"/>
  <c r="K32" i="3"/>
  <c r="K34" i="3"/>
  <c r="K36" i="3"/>
  <c r="K38" i="3"/>
  <c r="K40" i="3"/>
  <c r="E4" i="3"/>
  <c r="E26" i="3"/>
  <c r="E28" i="3"/>
  <c r="K3" i="3"/>
  <c r="K5" i="3"/>
  <c r="K7" i="3"/>
  <c r="K9" i="3"/>
  <c r="K11" i="3"/>
  <c r="K13" i="3"/>
  <c r="K15" i="3"/>
  <c r="K17" i="3"/>
  <c r="K19" i="3"/>
  <c r="K21" i="3"/>
  <c r="K23" i="3"/>
  <c r="K25" i="3"/>
  <c r="K27" i="3"/>
  <c r="K29" i="3"/>
  <c r="K31" i="3"/>
  <c r="K33" i="3"/>
  <c r="K35" i="3"/>
  <c r="K37" i="3"/>
  <c r="K39" i="3"/>
  <c r="E3" i="3"/>
  <c r="E5" i="3"/>
  <c r="E25" i="3"/>
  <c r="E27" i="3"/>
  <c r="F2" i="10"/>
  <c r="L2" i="10"/>
  <c r="E2" i="3"/>
  <c r="K2" i="3"/>
  <c r="D38" i="7"/>
  <c r="D36" i="9" s="1"/>
  <c r="D39" i="7"/>
  <c r="D37" i="9" s="1"/>
  <c r="D40" i="7"/>
  <c r="D38" i="9" s="1"/>
  <c r="D37" i="7"/>
  <c r="D35" i="9" s="1"/>
  <c r="D35" i="7"/>
  <c r="D33" i="9" s="1"/>
  <c r="D32" i="7"/>
  <c r="D30" i="9" s="1"/>
  <c r="D33" i="7"/>
  <c r="D31" i="9" s="1"/>
  <c r="D34" i="7"/>
  <c r="D32" i="9" s="1"/>
  <c r="D31" i="7"/>
  <c r="D29" i="9" s="1"/>
  <c r="D29" i="7"/>
  <c r="D28" i="9" s="1"/>
  <c r="D27" i="7"/>
  <c r="D27" i="9" s="1"/>
  <c r="D26" i="7"/>
  <c r="D26" i="9" s="1"/>
  <c r="D24" i="7"/>
  <c r="D24" i="9" s="1"/>
  <c r="D22" i="7"/>
  <c r="D23" i="9" s="1"/>
  <c r="D21" i="7"/>
  <c r="D12" i="7"/>
  <c r="D13" i="9" s="1"/>
  <c r="D13" i="7"/>
  <c r="D14" i="9" s="1"/>
  <c r="D14" i="7"/>
  <c r="D15" i="9" s="1"/>
  <c r="D15" i="7"/>
  <c r="D16" i="9" s="1"/>
  <c r="D16" i="7"/>
  <c r="D17" i="9" s="1"/>
  <c r="D17" i="7"/>
  <c r="D18" i="9" s="1"/>
  <c r="D18" i="7"/>
  <c r="D19" i="9" s="1"/>
  <c r="D11" i="7"/>
  <c r="D12" i="9" s="1"/>
  <c r="D9" i="9"/>
  <c r="D5" i="7"/>
  <c r="D6" i="9" s="1"/>
  <c r="D27" i="6"/>
  <c r="D28" i="8" s="1"/>
  <c r="D26" i="6"/>
  <c r="D27" i="8" s="1"/>
  <c r="D24" i="6"/>
  <c r="D25" i="8" s="1"/>
  <c r="D23" i="6"/>
  <c r="D24" i="8" s="1"/>
  <c r="D20" i="6"/>
  <c r="D21" i="8" s="1"/>
  <c r="D17" i="6"/>
  <c r="D19" i="8" s="1"/>
  <c r="D16" i="6"/>
  <c r="D18" i="8" s="1"/>
  <c r="D15" i="6"/>
  <c r="D17" i="8" s="1"/>
  <c r="D13" i="6"/>
  <c r="D9" i="6"/>
  <c r="D10" i="8" s="1"/>
  <c r="D7" i="6"/>
  <c r="D8" i="8" s="1"/>
  <c r="D7" i="8"/>
  <c r="D5" i="6"/>
  <c r="D6" i="8" s="1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E8" i="7" l="1"/>
  <c r="E9" i="9" s="1"/>
  <c r="E13" i="9"/>
  <c r="E14" i="7"/>
  <c r="E15" i="9" s="1"/>
  <c r="E16" i="7"/>
  <c r="E17" i="9" s="1"/>
  <c r="E18" i="7"/>
  <c r="E19" i="9" s="1"/>
  <c r="E22" i="7"/>
  <c r="E23" i="9" s="1"/>
  <c r="E26" i="7"/>
  <c r="E26" i="9" s="1"/>
  <c r="E33" i="7"/>
  <c r="E31" i="9" s="1"/>
  <c r="E37" i="7"/>
  <c r="E35" i="9" s="1"/>
  <c r="E39" i="7"/>
  <c r="E37" i="9" s="1"/>
  <c r="E6" i="6"/>
  <c r="E7" i="8" s="1"/>
  <c r="E10" i="8"/>
  <c r="E15" i="6"/>
  <c r="E17" i="8" s="1"/>
  <c r="E17" i="6"/>
  <c r="E19" i="8" s="1"/>
  <c r="E23" i="6"/>
  <c r="E24" i="8" s="1"/>
  <c r="E26" i="6"/>
  <c r="E27" i="8" s="1"/>
  <c r="E11" i="7"/>
  <c r="E12" i="9" s="1"/>
  <c r="E13" i="7"/>
  <c r="E14" i="9" s="1"/>
  <c r="E15" i="7"/>
  <c r="E16" i="9" s="1"/>
  <c r="E17" i="7"/>
  <c r="E18" i="9" s="1"/>
  <c r="E21" i="7"/>
  <c r="E22" i="9" s="1"/>
  <c r="E24" i="7"/>
  <c r="E24" i="9" s="1"/>
  <c r="E27" i="7"/>
  <c r="E27" i="9" s="1"/>
  <c r="E32" i="7"/>
  <c r="E30" i="9" s="1"/>
  <c r="E34" i="7"/>
  <c r="E32" i="9" s="1"/>
  <c r="E35" i="7"/>
  <c r="E33" i="9" s="1"/>
  <c r="E38" i="7"/>
  <c r="E36" i="9" s="1"/>
  <c r="E40" i="7"/>
  <c r="E38" i="9" s="1"/>
  <c r="E27" i="6"/>
  <c r="E28" i="8" s="1"/>
  <c r="E7" i="6"/>
  <c r="E8" i="8" s="1"/>
  <c r="E13" i="6"/>
  <c r="E16" i="6"/>
  <c r="E18" i="8" s="1"/>
  <c r="E20" i="6"/>
  <c r="E21" i="8" s="1"/>
  <c r="E24" i="6"/>
  <c r="E25" i="8" s="1"/>
  <c r="K3" i="2"/>
  <c r="K4" i="2" s="1"/>
  <c r="K5" i="2" s="1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l="1"/>
  <c r="K18" i="2" s="1"/>
  <c r="E31" i="7"/>
  <c r="E29" i="9" s="1"/>
  <c r="E29" i="7"/>
  <c r="E28" i="9" s="1"/>
  <c r="E5" i="6"/>
  <c r="E6" i="8" s="1"/>
  <c r="E32" i="10"/>
  <c r="E5" i="7"/>
  <c r="E6" i="9" s="1"/>
  <c r="E21" i="9" s="1"/>
  <c r="F32" i="10"/>
  <c r="D21" i="9"/>
  <c r="F21" i="9"/>
  <c r="D34" i="9"/>
  <c r="F34" i="9"/>
  <c r="F39" i="9" s="1"/>
  <c r="F41" i="9"/>
  <c r="D9" i="8"/>
  <c r="E9" i="8"/>
  <c r="F9" i="8"/>
  <c r="F16" i="8"/>
  <c r="D20" i="8"/>
  <c r="E20" i="8"/>
  <c r="F20" i="8"/>
  <c r="D23" i="8"/>
  <c r="E23" i="8"/>
  <c r="F23" i="8"/>
  <c r="D26" i="8"/>
  <c r="E26" i="8"/>
  <c r="F26" i="8"/>
  <c r="D29" i="8"/>
  <c r="E29" i="8"/>
  <c r="F29" i="8"/>
  <c r="D20" i="7"/>
  <c r="D36" i="7"/>
  <c r="D8" i="6"/>
  <c r="E8" i="6"/>
  <c r="D14" i="6"/>
  <c r="D15" i="8" s="1"/>
  <c r="D16" i="8" s="1"/>
  <c r="E14" i="6"/>
  <c r="E15" i="8" s="1"/>
  <c r="E16" i="8" s="1"/>
  <c r="D19" i="6"/>
  <c r="E19" i="6"/>
  <c r="D22" i="6"/>
  <c r="E22" i="6"/>
  <c r="D25" i="6"/>
  <c r="E25" i="6"/>
  <c r="D28" i="6"/>
  <c r="E28" i="6"/>
  <c r="D39" i="9" l="1"/>
  <c r="D41" i="9" s="1"/>
  <c r="E34" i="9"/>
  <c r="E36" i="7"/>
  <c r="E20" i="7"/>
  <c r="K32" i="10"/>
  <c r="E42" i="7" s="1"/>
  <c r="E40" i="9" s="1"/>
  <c r="E39" i="9"/>
  <c r="E30" i="8"/>
  <c r="E31" i="8" s="1"/>
  <c r="F30" i="8"/>
  <c r="F31" i="8" s="1"/>
  <c r="D30" i="8"/>
  <c r="D31" i="8" s="1"/>
  <c r="D43" i="7"/>
  <c r="D29" i="6"/>
  <c r="D30" i="6" s="1"/>
  <c r="E29" i="6"/>
  <c r="E30" i="6" s="1"/>
  <c r="E41" i="9" l="1"/>
  <c r="E41" i="7"/>
  <c r="E43" i="7" s="1"/>
</calcChain>
</file>

<file path=xl/sharedStrings.xml><?xml version="1.0" encoding="utf-8"?>
<sst xmlns="http://schemas.openxmlformats.org/spreadsheetml/2006/main" count="620" uniqueCount="216">
  <si>
    <t>大分類</t>
  </si>
  <si>
    <t>中分類</t>
  </si>
  <si>
    <t>小分類</t>
  </si>
  <si>
    <t>摘要</t>
  </si>
  <si>
    <t>CD</t>
  </si>
  <si>
    <t>残高</t>
  </si>
  <si>
    <t>連番</t>
  </si>
  <si>
    <t>収入</t>
  </si>
  <si>
    <t>繰越金</t>
  </si>
  <si>
    <t>自治会費</t>
  </si>
  <si>
    <t>支出</t>
  </si>
  <si>
    <t>管理費</t>
  </si>
  <si>
    <t>雑収入</t>
  </si>
  <si>
    <t>その他雑収入</t>
  </si>
  <si>
    <t>総務費</t>
  </si>
  <si>
    <t>集会所維持費</t>
  </si>
  <si>
    <t>慶弔費</t>
  </si>
  <si>
    <t>助成金</t>
  </si>
  <si>
    <t>その他助成金</t>
  </si>
  <si>
    <t>防災等助成金</t>
  </si>
  <si>
    <t>事業費</t>
  </si>
  <si>
    <t>文化体育費</t>
  </si>
  <si>
    <t>消防防犯費</t>
  </si>
  <si>
    <t>計</t>
  </si>
  <si>
    <t>予備費</t>
    <rPh sb="0" eb="3">
      <t>ヨビヒ</t>
    </rPh>
    <phoneticPr fontId="4"/>
  </si>
  <si>
    <t>退会返金</t>
    <rPh sb="0" eb="2">
      <t>タイカイ</t>
    </rPh>
    <rPh sb="2" eb="4">
      <t>ヘンキン</t>
    </rPh>
    <phoneticPr fontId="4"/>
  </si>
  <si>
    <t>会費</t>
    <rPh sb="0" eb="2">
      <t>カイヒ</t>
    </rPh>
    <phoneticPr fontId="4"/>
  </si>
  <si>
    <t>繰出金</t>
    <rPh sb="0" eb="2">
      <t>クリダ</t>
    </rPh>
    <rPh sb="2" eb="3">
      <t>キン</t>
    </rPh>
    <phoneticPr fontId="4"/>
  </si>
  <si>
    <t>その他事業費</t>
  </si>
  <si>
    <t>文化サロン拠出金</t>
    <rPh sb="0" eb="2">
      <t>ブンカ</t>
    </rPh>
    <rPh sb="5" eb="8">
      <t>キョシュツキン</t>
    </rPh>
    <phoneticPr fontId="4"/>
  </si>
  <si>
    <t>自主防災会拠出金</t>
  </si>
  <si>
    <t>婦人部費</t>
  </si>
  <si>
    <t>施設費</t>
  </si>
  <si>
    <t>環境費</t>
  </si>
  <si>
    <t>総務部費</t>
  </si>
  <si>
    <t>預貯金利息</t>
  </si>
  <si>
    <t>街灯電気料</t>
    <rPh sb="0" eb="2">
      <t>ガイトウ</t>
    </rPh>
    <rPh sb="2" eb="4">
      <t>デンキ</t>
    </rPh>
    <rPh sb="4" eb="5">
      <t>リョウ</t>
    </rPh>
    <phoneticPr fontId="4"/>
  </si>
  <si>
    <t>その他事業</t>
  </si>
  <si>
    <t>事業収入</t>
  </si>
  <si>
    <t>備品費</t>
  </si>
  <si>
    <t>夏祭り事業</t>
  </si>
  <si>
    <t>図書印刷費</t>
    <rPh sb="0" eb="2">
      <t>トショ</t>
    </rPh>
    <rPh sb="2" eb="4">
      <t>インサツ</t>
    </rPh>
    <rPh sb="4" eb="5">
      <t>ヒ</t>
    </rPh>
    <phoneticPr fontId="4"/>
  </si>
  <si>
    <t>集会所使用料</t>
  </si>
  <si>
    <t>総会費</t>
  </si>
  <si>
    <t>助成金</t>
    <phoneticPr fontId="4"/>
  </si>
  <si>
    <t>会議費</t>
  </si>
  <si>
    <t>町交通共済助成金</t>
  </si>
  <si>
    <t>渉外費</t>
  </si>
  <si>
    <t>その他委託料</t>
  </si>
  <si>
    <t>委託料</t>
  </si>
  <si>
    <t>自治会保険料</t>
  </si>
  <si>
    <t>行政委託料</t>
  </si>
  <si>
    <t>集会所保険料</t>
  </si>
  <si>
    <t>入会金</t>
  </si>
  <si>
    <t>役員行動費</t>
  </si>
  <si>
    <t>繰越金</t>
    <rPh sb="0" eb="2">
      <t>クリコシ</t>
    </rPh>
    <rPh sb="2" eb="3">
      <t>キン</t>
    </rPh>
    <phoneticPr fontId="4"/>
  </si>
  <si>
    <t>収入合計</t>
  </si>
  <si>
    <t>収入計</t>
  </si>
  <si>
    <t>小計⑥</t>
  </si>
  <si>
    <t>（２）その他雑収入</t>
  </si>
  <si>
    <t>（１）預貯金利息</t>
  </si>
  <si>
    <t>６．雑収入</t>
  </si>
  <si>
    <t>小計⑤</t>
  </si>
  <si>
    <t>（２）その他事業</t>
  </si>
  <si>
    <t>（１）夏祭り事業</t>
  </si>
  <si>
    <t>５．事業収入</t>
  </si>
  <si>
    <t>小計④</t>
  </si>
  <si>
    <t>（１）集会所使用料</t>
    <rPh sb="3" eb="6">
      <t>シュウカイジョ</t>
    </rPh>
    <rPh sb="6" eb="9">
      <t>シヨウリョウ</t>
    </rPh>
    <phoneticPr fontId="7"/>
  </si>
  <si>
    <t>４．集会所
　　使用料</t>
  </si>
  <si>
    <t>小計③</t>
  </si>
  <si>
    <t>（３）その他助成金</t>
  </si>
  <si>
    <t>（２）保険料等助成金</t>
  </si>
  <si>
    <t>（１）町交通共済助成金</t>
  </si>
  <si>
    <t>3．助成金</t>
  </si>
  <si>
    <t>小計②</t>
  </si>
  <si>
    <t>（２）その他委託料</t>
  </si>
  <si>
    <t>（１）行政委託料</t>
  </si>
  <si>
    <t>2．委託料</t>
  </si>
  <si>
    <t>小計①</t>
  </si>
  <si>
    <t>（２）入会金</t>
    <phoneticPr fontId="7"/>
  </si>
  <si>
    <t>（１）自治会費</t>
  </si>
  <si>
    <t>1．自治会費</t>
  </si>
  <si>
    <t/>
  </si>
  <si>
    <t>度繰越金</t>
    <phoneticPr fontId="7"/>
  </si>
  <si>
    <t>摘　　要　　　</t>
  </si>
  <si>
    <t>実績</t>
  </si>
  <si>
    <t>予算</t>
  </si>
  <si>
    <t>細　目</t>
  </si>
  <si>
    <t>費　目</t>
  </si>
  <si>
    <t>平成28年度一般会計　決算報告　収入の部</t>
    <phoneticPr fontId="10"/>
  </si>
  <si>
    <t>総合計金額</t>
  </si>
  <si>
    <t>次年度繰越金</t>
  </si>
  <si>
    <t>支出合計</t>
  </si>
  <si>
    <t>予備費</t>
  </si>
  <si>
    <t>７.予備費</t>
    <phoneticPr fontId="7"/>
  </si>
  <si>
    <t>退会返金</t>
    <rPh sb="0" eb="2">
      <t>タイカイ</t>
    </rPh>
    <rPh sb="2" eb="4">
      <t>ヘンキン</t>
    </rPh>
    <phoneticPr fontId="7"/>
  </si>
  <si>
    <t>６.会費</t>
    <rPh sb="2" eb="4">
      <t>カイヒ</t>
    </rPh>
    <phoneticPr fontId="7"/>
  </si>
  <si>
    <t>集会所特別会計繰出金</t>
    <phoneticPr fontId="7"/>
  </si>
  <si>
    <t>５．繰出金</t>
    <phoneticPr fontId="7"/>
  </si>
  <si>
    <t>４．その他
　　事業費</t>
  </si>
  <si>
    <t>(10)募金拠出金</t>
    <rPh sb="4" eb="6">
      <t>ボキン</t>
    </rPh>
    <phoneticPr fontId="7"/>
  </si>
  <si>
    <t>(9)文化サロン拠出金</t>
  </si>
  <si>
    <t>(8)自主防災会拠出金</t>
  </si>
  <si>
    <t>(7)婦人部費</t>
  </si>
  <si>
    <t>(6)施設費</t>
  </si>
  <si>
    <t>(5)環境費</t>
  </si>
  <si>
    <t>(4)消防防犯費</t>
  </si>
  <si>
    <t>(3)生涯学習費</t>
    <phoneticPr fontId="10"/>
  </si>
  <si>
    <t>(2)文化体育費</t>
  </si>
  <si>
    <t>(1)総務部費</t>
  </si>
  <si>
    <t>3.事業費</t>
  </si>
  <si>
    <t>(1)街灯電気料</t>
  </si>
  <si>
    <t>2.管理費</t>
  </si>
  <si>
    <t>(10)備品費</t>
  </si>
  <si>
    <t>(9)図書印刷費</t>
  </si>
  <si>
    <t>(8)総会費</t>
  </si>
  <si>
    <t>(7)会議費</t>
  </si>
  <si>
    <t>(6)慶弔費</t>
  </si>
  <si>
    <t>(5)渉外費</t>
  </si>
  <si>
    <t>(4)自治会保険料</t>
  </si>
  <si>
    <t>(3)集会所保険料</t>
  </si>
  <si>
    <t>(2)集会所維持費</t>
  </si>
  <si>
    <t>(1)役員行動費</t>
  </si>
  <si>
    <t>1.総務費</t>
  </si>
  <si>
    <t>摘  要</t>
  </si>
  <si>
    <t>細 目</t>
  </si>
  <si>
    <t>費 目</t>
  </si>
  <si>
    <t>平成28年度一般会計　決算報告　支出の部</t>
    <phoneticPr fontId="10"/>
  </si>
  <si>
    <t>（２）入会金</t>
  </si>
  <si>
    <t>年度よりの繰越金</t>
    <phoneticPr fontId="7"/>
  </si>
  <si>
    <t>摘　　要　　</t>
  </si>
  <si>
    <t>平成29年度</t>
    <phoneticPr fontId="10"/>
  </si>
  <si>
    <t>平成28年度</t>
    <phoneticPr fontId="10"/>
  </si>
  <si>
    <t>平成29年度一般会計　予算報告　収入の部</t>
    <phoneticPr fontId="10"/>
  </si>
  <si>
    <t>(10)募金拠出金</t>
    <phoneticPr fontId="10"/>
  </si>
  <si>
    <t>(3)生涯学習費</t>
  </si>
  <si>
    <t>平成29年度一般会計　予算報告　支出の部</t>
    <phoneticPr fontId="10"/>
  </si>
  <si>
    <t>大分類</t>
    <phoneticPr fontId="4"/>
  </si>
  <si>
    <t>入金予算額</t>
    <phoneticPr fontId="10"/>
  </si>
  <si>
    <t>入金実績</t>
  </si>
  <si>
    <t>出金予算額</t>
    <phoneticPr fontId="10"/>
  </si>
  <si>
    <t>出金実績</t>
  </si>
  <si>
    <t>助成金</t>
    <phoneticPr fontId="4"/>
  </si>
  <si>
    <t>生涯学習費</t>
    <phoneticPr fontId="4"/>
  </si>
  <si>
    <t>募金拠出金</t>
    <phoneticPr fontId="4"/>
  </si>
  <si>
    <t>集会所特別会計繰出金</t>
    <phoneticPr fontId="4"/>
  </si>
  <si>
    <t>入出金日
（年）</t>
    <rPh sb="6" eb="7">
      <t>トシ</t>
    </rPh>
    <phoneticPr fontId="1"/>
  </si>
  <si>
    <t>入出金日
（月）</t>
    <rPh sb="6" eb="7">
      <t>ツキ</t>
    </rPh>
    <phoneticPr fontId="1"/>
  </si>
  <si>
    <t>入出金日
（日）</t>
    <rPh sb="6" eb="7">
      <t>ニチ</t>
    </rPh>
    <phoneticPr fontId="1"/>
  </si>
  <si>
    <t>入金額</t>
    <rPh sb="0" eb="1">
      <t>イ</t>
    </rPh>
    <phoneticPr fontId="1"/>
  </si>
  <si>
    <t>出金額</t>
    <rPh sb="0" eb="1">
      <t>デ</t>
    </rPh>
    <phoneticPr fontId="1"/>
  </si>
  <si>
    <t>生涯学習費</t>
  </si>
  <si>
    <t>募金拠出金</t>
  </si>
  <si>
    <t>集会所特別会計繰出金</t>
  </si>
  <si>
    <t>入金実績</t>
    <rPh sb="0" eb="2">
      <t>ニュウキン</t>
    </rPh>
    <rPh sb="2" eb="4">
      <t>ジッセキ</t>
    </rPh>
    <phoneticPr fontId="1"/>
  </si>
  <si>
    <t>出金実績</t>
    <rPh sb="0" eb="1">
      <t>デ</t>
    </rPh>
    <rPh sb="1" eb="2">
      <t>キン</t>
    </rPh>
    <rPh sb="2" eb="4">
      <t>ジッセキ</t>
    </rPh>
    <phoneticPr fontId="1"/>
  </si>
  <si>
    <t>次年度繰越金</t>
    <rPh sb="0" eb="3">
      <t>ジネンド</t>
    </rPh>
    <rPh sb="3" eb="5">
      <t>クリコシ</t>
    </rPh>
    <rPh sb="5" eb="6">
      <t>キン</t>
    </rPh>
    <phoneticPr fontId="1"/>
  </si>
  <si>
    <t>収入大分類</t>
    <rPh sb="0" eb="2">
      <t>シュウニュウ</t>
    </rPh>
    <phoneticPr fontId="4"/>
  </si>
  <si>
    <t>収入中分類</t>
    <phoneticPr fontId="1"/>
  </si>
  <si>
    <t>収入小分類</t>
    <phoneticPr fontId="1"/>
  </si>
  <si>
    <t>収入CD</t>
    <phoneticPr fontId="1"/>
  </si>
  <si>
    <t>支出大分類</t>
    <rPh sb="0" eb="2">
      <t>シシュツ</t>
    </rPh>
    <phoneticPr fontId="4"/>
  </si>
  <si>
    <t>支出中分類</t>
    <phoneticPr fontId="1"/>
  </si>
  <si>
    <t>支出小分類</t>
    <phoneticPr fontId="1"/>
  </si>
  <si>
    <t>支出CD</t>
    <phoneticPr fontId="1"/>
  </si>
  <si>
    <t>使用方法</t>
    <rPh sb="0" eb="2">
      <t>シヨウ</t>
    </rPh>
    <rPh sb="2" eb="4">
      <t>ホウホウ</t>
    </rPh>
    <phoneticPr fontId="1"/>
  </si>
  <si>
    <t>マクロを使用しない自治会の会計ソフトです</t>
    <rPh sb="4" eb="6">
      <t>シヨウ</t>
    </rPh>
    <rPh sb="9" eb="11">
      <t>ジチ</t>
    </rPh>
    <rPh sb="11" eb="12">
      <t>カイ</t>
    </rPh>
    <rPh sb="13" eb="15">
      <t>カイケイ</t>
    </rPh>
    <phoneticPr fontId="1"/>
  </si>
  <si>
    <t>1年が1ブックです</t>
    <rPh sb="1" eb="2">
      <t>ネン</t>
    </rPh>
    <phoneticPr fontId="1"/>
  </si>
  <si>
    <t>必要によりコピーしてください</t>
    <rPh sb="0" eb="2">
      <t>ヒツヨウ</t>
    </rPh>
    <phoneticPr fontId="1"/>
  </si>
  <si>
    <t>サンプルを参考にしてください</t>
    <rPh sb="5" eb="7">
      <t>サンコウ</t>
    </rPh>
    <phoneticPr fontId="1"/>
  </si>
  <si>
    <t>ＣＤ（コード）はかならず入力してください</t>
  </si>
  <si>
    <t>*科目の項目は、全部入力してください</t>
  </si>
  <si>
    <t>*ＣＤ（コード）は、必ず設定願います</t>
  </si>
  <si>
    <t>*ＣＤ（コード）は、収入と支出と分けて、重複のないようにしてください</t>
  </si>
  <si>
    <t>*中分類は同じ内容を続けて設定ねがいます</t>
  </si>
  <si>
    <t>*ＣＤ（コード）は、上２桁で、中分類をグループ別に設定ねがいます</t>
  </si>
  <si>
    <t>*CD(コード）は、数字として設定してください</t>
  </si>
  <si>
    <t>中分類と小分類の組合せに注意してください</t>
  </si>
  <si>
    <t>中分類は、続けて、登録してください</t>
  </si>
  <si>
    <t>（正）</t>
  </si>
  <si>
    <t>（誤）</t>
  </si>
  <si>
    <t>現在、仮の科目をいれていますので、内容を修正しても使用できます</t>
  </si>
  <si>
    <t>最初に、「科目」シートに、科目を登録します。</t>
    <phoneticPr fontId="1"/>
  </si>
  <si>
    <t>「出納帳」シートに、データを登録します。</t>
    <rPh sb="1" eb="3">
      <t>スイトウ</t>
    </rPh>
    <rPh sb="3" eb="4">
      <t>チョウ</t>
    </rPh>
    <phoneticPr fontId="1"/>
  </si>
  <si>
    <t>年度初め</t>
  </si>
  <si>
    <r>
      <t>　</t>
    </r>
    <r>
      <rPr>
        <sz val="11"/>
        <color rgb="FF000000"/>
        <rFont val="Calibri"/>
        <family val="2"/>
      </rPr>
      <t>1</t>
    </r>
    <r>
      <rPr>
        <sz val="11"/>
        <color rgb="FF000000"/>
        <rFont val="ＭＳ Ｐゴシック"/>
        <family val="3"/>
        <charset val="128"/>
      </rPr>
      <t>行を除く</t>
    </r>
  </si>
  <si>
    <t>　　　　Ａ列　～　Ｄ列</t>
  </si>
  <si>
    <t>　　　　Ｆ列　～　Ｊ列</t>
  </si>
  <si>
    <t>　　　　Ｌ列</t>
  </si>
  <si>
    <t xml:space="preserve">   </t>
  </si>
  <si>
    <t>最初に、科目シートの収入と支出の内容を　科目シートよりコピーして、集計シートに、貼り付ける</t>
  </si>
  <si>
    <t>「集計」シート</t>
    <phoneticPr fontId="1"/>
  </si>
  <si>
    <t>最初に、科目シートの収入と支出の内容を　科目シートよりコピーして、決算シートに、貼り付ける</t>
  </si>
  <si>
    <t>予算金額は、手入力で金額を入力してください</t>
  </si>
  <si>
    <r>
      <t xml:space="preserve">     E</t>
    </r>
    <r>
      <rPr>
        <sz val="11"/>
        <color rgb="FF000000"/>
        <rFont val="ＭＳ Ｐゴシック"/>
        <family val="3"/>
        <charset val="128"/>
      </rPr>
      <t>列　と　</t>
    </r>
    <r>
      <rPr>
        <sz val="11"/>
        <color rgb="FF000000"/>
        <rFont val="Calibri"/>
        <family val="2"/>
      </rPr>
      <t>K</t>
    </r>
    <r>
      <rPr>
        <sz val="11"/>
        <color rgb="FF000000"/>
        <rFont val="ＭＳ Ｐゴシック"/>
        <family val="3"/>
        <charset val="128"/>
      </rPr>
      <t>列</t>
    </r>
  </si>
  <si>
    <t>実績金額は、出納帳に、デ－タ入力すると自動で集計されます</t>
  </si>
  <si>
    <t>「決算」シート</t>
    <rPh sb="1" eb="3">
      <t>ケッサン</t>
    </rPh>
    <phoneticPr fontId="1"/>
  </si>
  <si>
    <t>「収入結果報告」シート、「支出結果報告」シート、「収入予算報告」シート、「支出予算報告」シート、</t>
    <rPh sb="1" eb="3">
      <t>シュウニュウ</t>
    </rPh>
    <rPh sb="3" eb="5">
      <t>ケッカ</t>
    </rPh>
    <rPh sb="5" eb="7">
      <t>ホウコク</t>
    </rPh>
    <rPh sb="13" eb="15">
      <t>シシュツ</t>
    </rPh>
    <rPh sb="27" eb="29">
      <t>ヨサン</t>
    </rPh>
    <rPh sb="37" eb="39">
      <t>シシュツ</t>
    </rPh>
    <rPh sb="39" eb="41">
      <t>ヨサン</t>
    </rPh>
    <phoneticPr fontId="1"/>
  </si>
  <si>
    <t>後は、タイトルの年度名および摘要欄への記入をすると、完成です</t>
    <rPh sb="0" eb="1">
      <t>アト</t>
    </rPh>
    <rPh sb="8" eb="10">
      <t>ネンド</t>
    </rPh>
    <rPh sb="10" eb="11">
      <t>ナ</t>
    </rPh>
    <rPh sb="14" eb="16">
      <t>テキヨウ</t>
    </rPh>
    <rPh sb="16" eb="17">
      <t>ラン</t>
    </rPh>
    <rPh sb="19" eb="21">
      <t>キニュウ</t>
    </rPh>
    <rPh sb="26" eb="28">
      <t>カンセイ</t>
    </rPh>
    <phoneticPr fontId="1"/>
  </si>
  <si>
    <t>シート名は、変更しないでください</t>
    <rPh sb="3" eb="4">
      <t>ナ</t>
    </rPh>
    <rPh sb="6" eb="8">
      <t>ヘンコウ</t>
    </rPh>
    <phoneticPr fontId="1"/>
  </si>
  <si>
    <t>ブック名の変更は自由です</t>
    <rPh sb="3" eb="4">
      <t>ナ</t>
    </rPh>
    <rPh sb="5" eb="7">
      <t>ヘンコウ</t>
    </rPh>
    <rPh sb="8" eb="10">
      <t>ジユウ</t>
    </rPh>
    <phoneticPr fontId="1"/>
  </si>
  <si>
    <t>全体</t>
    <rPh sb="0" eb="2">
      <t>ゼンタイ</t>
    </rPh>
    <phoneticPr fontId="1"/>
  </si>
  <si>
    <t>全体フロー</t>
    <rPh sb="0" eb="2">
      <t>ゼンタイ</t>
    </rPh>
    <phoneticPr fontId="1"/>
  </si>
  <si>
    <t>　のデータを削除する</t>
    <phoneticPr fontId="1"/>
  </si>
  <si>
    <t>金額の集計データは、「決算」シートにリンクしており自動的に金額が反映します</t>
    <rPh sb="0" eb="2">
      <t>キンガク</t>
    </rPh>
    <rPh sb="3" eb="5">
      <t>シュウケイ</t>
    </rPh>
    <rPh sb="11" eb="13">
      <t>ケッサン</t>
    </rPh>
    <rPh sb="25" eb="28">
      <t>ジドウテキ</t>
    </rPh>
    <rPh sb="29" eb="31">
      <t>キンガク</t>
    </rPh>
    <rPh sb="32" eb="34">
      <t>ハンエイ</t>
    </rPh>
    <phoneticPr fontId="1"/>
  </si>
  <si>
    <t>金額の計は、出納帳シートに、データを入力すると、自動的に集計される</t>
    <rPh sb="0" eb="2">
      <t>キンガク</t>
    </rPh>
    <rPh sb="3" eb="4">
      <t>ケイ</t>
    </rPh>
    <phoneticPr fontId="1"/>
  </si>
  <si>
    <t>年</t>
    <rPh sb="0" eb="1">
      <t>トシ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</si>
  <si>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</si>
  <si>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</si>
  <si>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中分類</t>
    <phoneticPr fontId="1"/>
  </si>
  <si>
    <t>入力データを削除したい場合</t>
  </si>
  <si>
    <t>対象の行を削除しないで、金額の列を　0　にしてください</t>
  </si>
  <si>
    <t>もし、行を削除すると、Ｋ列の式が崩れてしまいます。</t>
  </si>
  <si>
    <t>簡易自治会計メインメニュ－</t>
    <rPh sb="0" eb="2">
      <t>カンイ</t>
    </rPh>
    <rPh sb="2" eb="4">
      <t>ジチ</t>
    </rPh>
    <rPh sb="4" eb="5">
      <t>カイ</t>
    </rPh>
    <rPh sb="5" eb="6">
      <t>ケイ</t>
    </rPh>
    <phoneticPr fontId="1"/>
  </si>
  <si>
    <t>（２）その他委託料</t>
    <phoneticPr fontId="1"/>
  </si>
  <si>
    <t>(2021/12/09)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</si>
</sst>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¥&quot;#,##0;&quot;¥&quot;\-#,##0"/>
    <numFmt numFmtId="7" formatCode="&quot;¥&quot;#,##0.00;&quot;¥&quot;\-#,##0.00"/>
    <numFmt numFmtId="176" formatCode="0;[Red]0"/>
    <numFmt numFmtId="177" formatCode="0_);[Red]\(0\)"/>
    <numFmt numFmtId="178" formatCode="#"/>
  </numFmts>
  <fonts count="24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000000"/>
      <name val="Calibri"/>
      <family val="2"/>
    </font>
    <font>
      <sz val="11"/>
      <name val="ＭＳ Ｐゴシック"/>
      <family val="3"/>
      <charset val="128"/>
    </font>
    <font>
      <sz val="20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b/>
      <sz val="18"/>
      <color theme="1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0"/>
      </patternFill>
    </fill>
    <fill>
      <patternFill patternType="solid">
        <fgColor rgb="FF92D050"/>
        <bgColor indexed="0"/>
      </patternFill>
    </fill>
    <fill>
      <patternFill patternType="solid">
        <fgColor theme="4" tint="0.39997558519241921"/>
        <bgColor indexed="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5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38" fontId="6" fillId="0" borderId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256">
    <xf numFmtId="0" fontId="0" fillId="0" borderId="0" xfId="0">
      <alignment vertical="center"/>
    </xf>
    <xf numFmtId="0" fontId="2" fillId="0" borderId="0" xfId="1">
      <alignment vertical="center"/>
    </xf>
    <xf numFmtId="0" fontId="6" fillId="0" borderId="0" xfId="2">
      <alignment vertical="center"/>
    </xf>
    <xf numFmtId="0" fontId="6" fillId="0" borderId="16" xfId="2" applyBorder="1">
      <alignment vertical="center"/>
    </xf>
    <xf numFmtId="0" fontId="6" fillId="0" borderId="27" xfId="2" applyBorder="1">
      <alignment vertical="center"/>
    </xf>
    <xf numFmtId="0" fontId="6" fillId="0" borderId="0" xfId="2" applyBorder="1">
      <alignment vertical="center"/>
    </xf>
    <xf numFmtId="0" fontId="6" fillId="0" borderId="28" xfId="2" applyBorder="1">
      <alignment vertical="center"/>
    </xf>
    <xf numFmtId="0" fontId="6" fillId="0" borderId="0" xfId="2" applyNumberFormat="1" applyFont="1" applyFill="1" applyBorder="1" applyAlignment="1">
      <alignment vertical="center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3" borderId="18" xfId="0" applyFont="1" applyFill="1" applyBorder="1" applyAlignment="1" applyProtection="1">
      <alignment horizontal="center" vertical="center"/>
      <protection locked="0"/>
    </xf>
    <xf numFmtId="0" fontId="0" fillId="7" borderId="0" xfId="0" applyFill="1">
      <alignment vertical="center"/>
    </xf>
    <xf numFmtId="0" fontId="0" fillId="0" borderId="16" xfId="0" applyBorder="1" applyAlignment="1">
      <alignment horizontal="center" vertical="center"/>
    </xf>
    <xf numFmtId="5" fontId="0" fillId="0" borderId="16" xfId="0" applyNumberFormat="1" applyBorder="1">
      <alignment vertical="center"/>
    </xf>
    <xf numFmtId="0" fontId="0" fillId="0" borderId="16" xfId="0" applyBorder="1">
      <alignment vertical="center"/>
    </xf>
    <xf numFmtId="0" fontId="3" fillId="7" borderId="49" xfId="1" applyFont="1" applyFill="1" applyBorder="1" applyAlignment="1">
      <alignment horizontal="center" wrapText="1"/>
    </xf>
    <xf numFmtId="0" fontId="2" fillId="7" borderId="0" xfId="1" applyFill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5" fillId="7" borderId="51" xfId="1" applyFont="1" applyFill="1" applyBorder="1" applyAlignment="1">
      <alignment horizontal="center" vertical="center"/>
    </xf>
    <xf numFmtId="0" fontId="0" fillId="6" borderId="18" xfId="0" applyFill="1" applyBorder="1" applyProtection="1">
      <alignment vertical="center"/>
      <protection locked="0"/>
    </xf>
    <xf numFmtId="177" fontId="0" fillId="6" borderId="18" xfId="0" applyNumberFormat="1" applyFill="1" applyBorder="1" applyProtection="1">
      <alignment vertical="center"/>
      <protection locked="0"/>
    </xf>
    <xf numFmtId="5" fontId="0" fillId="6" borderId="18" xfId="0" applyNumberFormat="1" applyFill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3" fillId="6" borderId="18" xfId="0" applyFont="1" applyFill="1" applyBorder="1" applyAlignment="1" applyProtection="1">
      <alignment horizontal="center" wrapText="1"/>
      <protection locked="0"/>
    </xf>
    <xf numFmtId="0" fontId="3" fillId="6" borderId="18" xfId="0" applyFont="1" applyFill="1" applyBorder="1" applyAlignment="1" applyProtection="1">
      <alignment wrapText="1"/>
      <protection locked="0"/>
    </xf>
    <xf numFmtId="176" fontId="3" fillId="6" borderId="18" xfId="0" quotePrefix="1" applyNumberFormat="1" applyFont="1" applyFill="1" applyBorder="1" applyAlignment="1" applyProtection="1">
      <alignment horizontal="center" wrapText="1"/>
      <protection locked="0"/>
    </xf>
    <xf numFmtId="5" fontId="0" fillId="8" borderId="18" xfId="0" applyNumberFormat="1" applyFill="1" applyBorder="1" applyProtection="1">
      <alignment vertical="center"/>
      <protection locked="0"/>
    </xf>
    <xf numFmtId="0" fontId="3" fillId="0" borderId="50" xfId="0" applyFont="1" applyFill="1" applyBorder="1" applyAlignment="1" applyProtection="1">
      <alignment horizontal="center" wrapText="1"/>
      <protection locked="0"/>
    </xf>
    <xf numFmtId="0" fontId="3" fillId="0" borderId="50" xfId="0" applyFont="1" applyFill="1" applyBorder="1" applyAlignment="1" applyProtection="1">
      <alignment wrapText="1"/>
      <protection locked="0"/>
    </xf>
    <xf numFmtId="176" fontId="3" fillId="0" borderId="50" xfId="0" applyNumberFormat="1" applyFont="1" applyFill="1" applyBorder="1" applyAlignment="1" applyProtection="1">
      <alignment horizontal="center" wrapText="1"/>
      <protection locked="0"/>
    </xf>
    <xf numFmtId="0" fontId="0" fillId="0" borderId="50" xfId="0" applyBorder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176" fontId="3" fillId="0" borderId="0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Border="1" applyProtection="1">
      <alignment vertical="center"/>
      <protection locked="0"/>
    </xf>
    <xf numFmtId="0" fontId="3" fillId="6" borderId="18" xfId="0" quotePrefix="1" applyFont="1" applyFill="1" applyBorder="1" applyAlignment="1" applyProtection="1">
      <alignment horizontal="center" wrapText="1"/>
      <protection locked="0"/>
    </xf>
    <xf numFmtId="0" fontId="2" fillId="0" borderId="0" xfId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176" fontId="3" fillId="0" borderId="0" xfId="1" applyNumberFormat="1" applyFont="1" applyFill="1" applyBorder="1" applyAlignment="1" applyProtection="1">
      <alignment horizontal="center" wrapText="1"/>
      <protection locked="0"/>
    </xf>
    <xf numFmtId="0" fontId="20" fillId="0" borderId="0" xfId="0" applyFont="1">
      <alignment vertical="center"/>
    </xf>
    <xf numFmtId="0" fontId="2" fillId="7" borderId="0" xfId="1" applyFill="1" applyProtection="1">
      <alignment vertical="center"/>
    </xf>
    <xf numFmtId="0" fontId="14" fillId="0" borderId="0" xfId="1" applyFont="1" applyBorder="1" applyAlignment="1" applyProtection="1">
      <alignment horizontal="center" vertical="center"/>
      <protection locked="0"/>
    </xf>
    <xf numFmtId="176" fontId="3" fillId="0" borderId="40" xfId="1" applyNumberFormat="1" applyFont="1" applyFill="1" applyBorder="1" applyAlignment="1" applyProtection="1">
      <alignment horizontal="center" wrapText="1"/>
    </xf>
    <xf numFmtId="176" fontId="3" fillId="0" borderId="0" xfId="1" applyNumberFormat="1" applyFont="1" applyFill="1" applyBorder="1" applyAlignment="1" applyProtection="1">
      <alignment horizontal="center" wrapText="1"/>
    </xf>
    <xf numFmtId="0" fontId="14" fillId="0" borderId="0" xfId="1" applyFont="1" applyBorder="1" applyAlignment="1" applyProtection="1">
      <alignment horizontal="center" vertical="center"/>
    </xf>
    <xf numFmtId="176" fontId="3" fillId="0" borderId="18" xfId="1" applyNumberFormat="1" applyFont="1" applyFill="1" applyBorder="1" applyAlignment="1" applyProtection="1">
      <alignment horizontal="center" wrapText="1"/>
    </xf>
    <xf numFmtId="176" fontId="3" fillId="0" borderId="42" xfId="1" applyNumberFormat="1" applyFont="1" applyFill="1" applyBorder="1" applyAlignment="1" applyProtection="1">
      <alignment horizontal="center" wrapText="1"/>
    </xf>
    <xf numFmtId="0" fontId="14" fillId="0" borderId="42" xfId="1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21" fillId="13" borderId="18" xfId="5" applyFill="1" applyBorder="1" applyAlignment="1">
      <alignment horizontal="center" vertical="center" wrapText="1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177" fontId="0" fillId="2" borderId="18" xfId="0" applyNumberFormat="1" applyFill="1" applyBorder="1" applyAlignment="1" applyProtection="1">
      <alignment horizontal="center" vertical="center" wrapText="1"/>
      <protection locked="0"/>
    </xf>
    <xf numFmtId="177" fontId="0" fillId="0" borderId="0" xfId="0" applyNumberFormat="1" applyProtection="1">
      <alignment vertical="center"/>
      <protection locked="0"/>
    </xf>
    <xf numFmtId="0" fontId="0" fillId="4" borderId="18" xfId="0" applyFill="1" applyBorder="1" applyAlignment="1" applyProtection="1">
      <alignment horizontal="center" vertical="center"/>
      <protection locked="0"/>
    </xf>
    <xf numFmtId="0" fontId="0" fillId="7" borderId="0" xfId="0" applyFill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3" borderId="18" xfId="0" applyFill="1" applyBorder="1" applyProtection="1">
      <alignment vertical="center"/>
      <protection locked="0"/>
    </xf>
    <xf numFmtId="0" fontId="6" fillId="0" borderId="0" xfId="2" applyProtection="1">
      <alignment vertical="center"/>
      <protection locked="0"/>
    </xf>
    <xf numFmtId="0" fontId="6" fillId="0" borderId="14" xfId="2" applyNumberFormat="1" applyFont="1" applyFill="1" applyBorder="1" applyAlignment="1" applyProtection="1">
      <alignment vertical="center"/>
      <protection locked="0"/>
    </xf>
    <xf numFmtId="38" fontId="0" fillId="0" borderId="14" xfId="3" applyNumberFormat="1" applyFont="1" applyFill="1" applyBorder="1" applyAlignment="1" applyProtection="1">
      <alignment vertical="center"/>
      <protection locked="0"/>
    </xf>
    <xf numFmtId="0" fontId="5" fillId="0" borderId="13" xfId="2" applyNumberFormat="1" applyFont="1" applyFill="1" applyBorder="1" applyAlignment="1" applyProtection="1">
      <alignment vertical="center"/>
      <protection locked="0"/>
    </xf>
    <xf numFmtId="0" fontId="6" fillId="0" borderId="9" xfId="2" applyNumberFormat="1" applyFont="1" applyFill="1" applyBorder="1" applyAlignment="1" applyProtection="1">
      <alignment vertical="center"/>
      <protection locked="0"/>
    </xf>
    <xf numFmtId="38" fontId="0" fillId="0" borderId="9" xfId="3" applyNumberFormat="1" applyFont="1" applyFill="1" applyBorder="1" applyAlignment="1" applyProtection="1">
      <alignment vertical="center"/>
      <protection locked="0"/>
    </xf>
    <xf numFmtId="0" fontId="5" fillId="0" borderId="8" xfId="2" applyNumberFormat="1" applyFont="1" applyFill="1" applyBorder="1" applyAlignment="1" applyProtection="1">
      <alignment vertical="center"/>
      <protection locked="0"/>
    </xf>
    <xf numFmtId="38" fontId="8" fillId="0" borderId="2" xfId="3" applyNumberFormat="1" applyFont="1" applyFill="1" applyBorder="1" applyAlignment="1" applyProtection="1">
      <alignment vertical="center"/>
      <protection locked="0"/>
    </xf>
    <xf numFmtId="0" fontId="5" fillId="0" borderId="1" xfId="2" applyNumberFormat="1" applyFont="1" applyFill="1" applyBorder="1" applyAlignment="1" applyProtection="1">
      <alignment vertical="center"/>
      <protection locked="0"/>
    </xf>
    <xf numFmtId="0" fontId="5" fillId="0" borderId="17" xfId="2" applyNumberFormat="1" applyFont="1" applyFill="1" applyBorder="1" applyAlignment="1" applyProtection="1">
      <alignment vertical="center"/>
      <protection locked="0"/>
    </xf>
    <xf numFmtId="0" fontId="6" fillId="0" borderId="18" xfId="2" applyNumberFormat="1" applyFont="1" applyFill="1" applyBorder="1" applyAlignment="1" applyProtection="1">
      <alignment vertical="center"/>
      <protection locked="0"/>
    </xf>
    <xf numFmtId="38" fontId="0" fillId="0" borderId="18" xfId="3" applyNumberFormat="1" applyFont="1" applyFill="1" applyBorder="1" applyAlignment="1" applyProtection="1">
      <alignment vertical="center"/>
      <protection locked="0"/>
    </xf>
    <xf numFmtId="0" fontId="5" fillId="0" borderId="4" xfId="2" applyNumberFormat="1" applyFont="1" applyFill="1" applyBorder="1" applyAlignment="1" applyProtection="1">
      <alignment vertical="center"/>
      <protection locked="0"/>
    </xf>
    <xf numFmtId="0" fontId="5" fillId="0" borderId="10" xfId="2" applyNumberFormat="1" applyFont="1" applyFill="1" applyBorder="1" applyAlignment="1" applyProtection="1">
      <alignment vertical="center"/>
      <protection locked="0"/>
    </xf>
    <xf numFmtId="38" fontId="8" fillId="0" borderId="5" xfId="3" applyNumberFormat="1" applyFont="1" applyFill="1" applyBorder="1" applyAlignment="1" applyProtection="1">
      <alignment vertical="center"/>
      <protection locked="0"/>
    </xf>
    <xf numFmtId="0" fontId="6" fillId="0" borderId="3" xfId="2" applyNumberFormat="1" applyFont="1" applyFill="1" applyBorder="1" applyAlignment="1" applyProtection="1">
      <alignment vertical="center"/>
      <protection locked="0"/>
    </xf>
    <xf numFmtId="0" fontId="6" fillId="0" borderId="1" xfId="2" applyNumberFormat="1" applyFont="1" applyFill="1" applyBorder="1" applyAlignment="1" applyProtection="1">
      <alignment vertical="center"/>
      <protection locked="0"/>
    </xf>
    <xf numFmtId="0" fontId="21" fillId="14" borderId="18" xfId="5" applyFill="1" applyBorder="1" applyAlignment="1">
      <alignment horizontal="center" vertical="center"/>
    </xf>
    <xf numFmtId="0" fontId="21" fillId="12" borderId="18" xfId="5" applyFill="1" applyBorder="1" applyAlignment="1">
      <alignment horizontal="center" vertical="center"/>
    </xf>
    <xf numFmtId="0" fontId="21" fillId="15" borderId="18" xfId="5" applyFill="1" applyBorder="1" applyAlignment="1">
      <alignment horizontal="center" vertical="center"/>
    </xf>
    <xf numFmtId="0" fontId="6" fillId="0" borderId="34" xfId="2" applyNumberFormat="1" applyFont="1" applyFill="1" applyBorder="1" applyAlignment="1" applyProtection="1">
      <alignment horizontal="center" vertical="center"/>
      <protection locked="0"/>
    </xf>
    <xf numFmtId="0" fontId="6" fillId="0" borderId="33" xfId="2" applyNumberFormat="1" applyFont="1" applyFill="1" applyBorder="1" applyAlignment="1" applyProtection="1">
      <alignment horizontal="center" vertical="center"/>
      <protection locked="0"/>
    </xf>
    <xf numFmtId="0" fontId="6" fillId="0" borderId="32" xfId="2" applyNumberFormat="1" applyFont="1" applyFill="1" applyBorder="1" applyAlignment="1" applyProtection="1">
      <alignment horizontal="center" vertical="center"/>
      <protection locked="0"/>
    </xf>
    <xf numFmtId="0" fontId="5" fillId="0" borderId="29" xfId="2" applyNumberFormat="1" applyFont="1" applyFill="1" applyBorder="1" applyAlignment="1" applyProtection="1">
      <alignment vertical="center"/>
      <protection locked="0"/>
    </xf>
    <xf numFmtId="0" fontId="5" fillId="0" borderId="0" xfId="2" applyNumberFormat="1" applyFont="1" applyFill="1" applyBorder="1" applyAlignment="1" applyProtection="1">
      <alignment vertical="center"/>
      <protection locked="0"/>
    </xf>
    <xf numFmtId="0" fontId="6" fillId="0" borderId="2" xfId="2" applyNumberFormat="1" applyFont="1" applyFill="1" applyBorder="1" applyAlignment="1" applyProtection="1">
      <alignment vertical="center"/>
      <protection locked="0"/>
    </xf>
    <xf numFmtId="0" fontId="6" fillId="0" borderId="3" xfId="2" applyNumberFormat="1" applyFont="1" applyFill="1" applyBorder="1" applyAlignment="1" applyProtection="1">
      <alignment horizontal="left" vertical="top"/>
      <protection locked="0"/>
    </xf>
    <xf numFmtId="0" fontId="6" fillId="0" borderId="0" xfId="2" applyBorder="1" applyProtection="1">
      <alignment vertical="center"/>
      <protection locked="0"/>
    </xf>
    <xf numFmtId="0" fontId="6" fillId="0" borderId="26" xfId="2" applyNumberFormat="1" applyFont="1" applyFill="1" applyBorder="1" applyAlignment="1" applyProtection="1">
      <alignment vertical="center"/>
      <protection locked="0"/>
    </xf>
    <xf numFmtId="38" fontId="0" fillId="0" borderId="26" xfId="3" applyNumberFormat="1" applyFont="1" applyFill="1" applyBorder="1" applyAlignment="1" applyProtection="1">
      <alignment vertical="center"/>
      <protection locked="0"/>
    </xf>
    <xf numFmtId="0" fontId="5" fillId="0" borderId="25" xfId="2" applyNumberFormat="1" applyFont="1" applyFill="1" applyBorder="1" applyAlignment="1" applyProtection="1">
      <alignment vertical="center"/>
      <protection locked="0"/>
    </xf>
    <xf numFmtId="0" fontId="6" fillId="0" borderId="3" xfId="2" applyNumberFormat="1" applyFont="1" applyFill="1" applyBorder="1" applyAlignment="1" applyProtection="1">
      <alignment horizontal="left" vertical="top" wrapText="1"/>
      <protection locked="0"/>
    </xf>
    <xf numFmtId="0" fontId="5" fillId="0" borderId="1" xfId="2" applyNumberFormat="1" applyFont="1" applyFill="1" applyBorder="1" applyAlignment="1" applyProtection="1">
      <alignment vertical="top" wrapText="1"/>
      <protection locked="0"/>
    </xf>
    <xf numFmtId="0" fontId="6" fillId="0" borderId="6" xfId="2" applyNumberFormat="1" applyFont="1" applyFill="1" applyBorder="1" applyAlignment="1" applyProtection="1">
      <alignment vertical="top"/>
      <protection locked="0"/>
    </xf>
    <xf numFmtId="0" fontId="6" fillId="0" borderId="5" xfId="2" applyNumberFormat="1" applyFont="1" applyFill="1" applyBorder="1" applyAlignment="1" applyProtection="1">
      <alignment horizontal="left" vertical="center"/>
      <protection locked="0"/>
    </xf>
    <xf numFmtId="0" fontId="6" fillId="0" borderId="3" xfId="2" applyNumberFormat="1" applyFont="1" applyFill="1" applyBorder="1" applyAlignment="1" applyProtection="1">
      <alignment vertical="top"/>
      <protection locked="0"/>
    </xf>
    <xf numFmtId="38" fontId="0" fillId="0" borderId="2" xfId="3" applyNumberFormat="1" applyFont="1" applyFill="1" applyBorder="1" applyAlignment="1" applyProtection="1">
      <alignment vertical="center"/>
      <protection locked="0"/>
    </xf>
    <xf numFmtId="38" fontId="0" fillId="0" borderId="40" xfId="3" applyNumberFormat="1" applyFont="1" applyFill="1" applyBorder="1" applyAlignment="1" applyProtection="1">
      <alignment vertical="center"/>
      <protection locked="0"/>
    </xf>
    <xf numFmtId="38" fontId="0" fillId="0" borderId="36" xfId="3" applyNumberFormat="1" applyFont="1" applyFill="1" applyBorder="1" applyAlignment="1" applyProtection="1">
      <alignment vertical="center"/>
      <protection locked="0"/>
    </xf>
    <xf numFmtId="38" fontId="8" fillId="0" borderId="38" xfId="3" applyNumberFormat="1" applyFont="1" applyFill="1" applyBorder="1" applyAlignment="1" applyProtection="1">
      <alignment vertical="center"/>
      <protection locked="0"/>
    </xf>
    <xf numFmtId="38" fontId="0" fillId="0" borderId="39" xfId="3" applyNumberFormat="1" applyFont="1" applyFill="1" applyBorder="1" applyAlignment="1" applyProtection="1">
      <alignment vertical="center"/>
      <protection locked="0"/>
    </xf>
    <xf numFmtId="38" fontId="8" fillId="0" borderId="35" xfId="3" applyNumberFormat="1" applyFont="1" applyFill="1" applyBorder="1" applyAlignment="1" applyProtection="1">
      <alignment vertical="center"/>
      <protection locked="0"/>
    </xf>
    <xf numFmtId="0" fontId="0" fillId="6" borderId="0" xfId="0" applyFill="1">
      <alignment vertical="center"/>
    </xf>
    <xf numFmtId="0" fontId="0" fillId="6" borderId="0" xfId="0" applyFill="1" applyAlignment="1">
      <alignment horizontal="center" vertical="center"/>
    </xf>
    <xf numFmtId="0" fontId="21" fillId="5" borderId="18" xfId="5" applyFill="1" applyBorder="1" applyAlignment="1" applyProtection="1">
      <alignment horizontal="center" vertical="center"/>
    </xf>
    <xf numFmtId="0" fontId="0" fillId="2" borderId="18" xfId="0" applyFill="1" applyBorder="1" applyAlignment="1" applyProtection="1">
      <alignment horizontal="center" vertical="center"/>
    </xf>
    <xf numFmtId="0" fontId="0" fillId="0" borderId="18" xfId="0" applyNumberFormat="1" applyBorder="1" applyProtection="1">
      <alignment vertical="center"/>
    </xf>
    <xf numFmtId="0" fontId="0" fillId="0" borderId="0" xfId="0" applyProtection="1">
      <alignment vertical="center"/>
    </xf>
    <xf numFmtId="0" fontId="0" fillId="3" borderId="18" xfId="0" applyFill="1" applyBorder="1" applyAlignment="1" applyProtection="1">
      <alignment horizontal="center" vertical="center"/>
    </xf>
    <xf numFmtId="5" fontId="0" fillId="0" borderId="18" xfId="0" applyNumberFormat="1" applyBorder="1" applyProtection="1">
      <alignment vertical="center"/>
    </xf>
    <xf numFmtId="0" fontId="0" fillId="7" borderId="0" xfId="0" applyFill="1" applyProtection="1">
      <alignment vertical="center"/>
    </xf>
    <xf numFmtId="0" fontId="5" fillId="9" borderId="40" xfId="1" applyFont="1" applyFill="1" applyBorder="1" applyAlignment="1" applyProtection="1">
      <alignment horizontal="center" vertical="center"/>
    </xf>
    <xf numFmtId="0" fontId="5" fillId="9" borderId="18" xfId="1" applyFont="1" applyFill="1" applyBorder="1" applyAlignment="1" applyProtection="1">
      <alignment horizontal="center" vertical="center"/>
    </xf>
    <xf numFmtId="0" fontId="2" fillId="0" borderId="0" xfId="1" applyProtection="1">
      <alignment vertical="center"/>
    </xf>
    <xf numFmtId="14" fontId="2" fillId="7" borderId="0" xfId="1" applyNumberFormat="1" applyFill="1" applyProtection="1">
      <alignment vertical="center"/>
    </xf>
    <xf numFmtId="0" fontId="2" fillId="0" borderId="0" xfId="1" applyAlignment="1" applyProtection="1">
      <alignment horizontal="center" vertical="center"/>
    </xf>
    <xf numFmtId="0" fontId="0" fillId="2" borderId="40" xfId="0" applyFill="1" applyBorder="1" applyProtection="1">
      <alignment vertical="center"/>
    </xf>
    <xf numFmtId="178" fontId="0" fillId="0" borderId="40" xfId="0" applyNumberFormat="1" applyBorder="1" applyProtection="1">
      <alignment vertical="center"/>
    </xf>
    <xf numFmtId="178" fontId="0" fillId="0" borderId="18" xfId="0" applyNumberFormat="1" applyBorder="1" applyProtection="1">
      <alignment vertical="center"/>
    </xf>
    <xf numFmtId="178" fontId="0" fillId="0" borderId="0" xfId="0" applyNumberFormat="1" applyBorder="1" applyProtection="1">
      <alignment vertical="center"/>
    </xf>
    <xf numFmtId="0" fontId="0" fillId="5" borderId="18" xfId="0" applyFill="1" applyBorder="1" applyAlignment="1" applyProtection="1">
      <alignment horizontal="center" vertical="center"/>
    </xf>
    <xf numFmtId="0" fontId="0" fillId="3" borderId="18" xfId="0" applyFill="1" applyBorder="1" applyProtection="1">
      <alignment vertical="center"/>
    </xf>
    <xf numFmtId="38" fontId="0" fillId="0" borderId="18" xfId="3" applyNumberFormat="1" applyFont="1" applyFill="1" applyBorder="1" applyAlignment="1" applyProtection="1">
      <alignment vertical="center"/>
      <protection locked="0"/>
    </xf>
    <xf numFmtId="38" fontId="0" fillId="0" borderId="9" xfId="3" applyNumberFormat="1" applyFont="1" applyFill="1" applyBorder="1" applyAlignment="1" applyProtection="1">
      <alignment vertical="center"/>
      <protection locked="0"/>
    </xf>
    <xf numFmtId="38" fontId="0" fillId="0" borderId="11" xfId="3" applyNumberFormat="1" applyFont="1" applyFill="1" applyBorder="1" applyAlignment="1" applyProtection="1">
      <alignment vertical="center"/>
      <protection locked="0"/>
    </xf>
    <xf numFmtId="0" fontId="6" fillId="0" borderId="18" xfId="2" applyNumberFormat="1" applyFont="1" applyFill="1" applyBorder="1" applyAlignment="1" applyProtection="1">
      <alignment vertical="center"/>
      <protection locked="0"/>
    </xf>
    <xf numFmtId="0" fontId="6" fillId="0" borderId="4" xfId="2" applyNumberFormat="1" applyFont="1" applyFill="1" applyBorder="1" applyAlignment="1" applyProtection="1">
      <alignment horizontal="center" vertical="center"/>
      <protection locked="0"/>
    </xf>
    <xf numFmtId="0" fontId="6" fillId="0" borderId="6" xfId="2" applyNumberFormat="1" applyFont="1" applyFill="1" applyBorder="1" applyAlignment="1" applyProtection="1">
      <alignment horizontal="center" vertical="center"/>
      <protection locked="0"/>
    </xf>
    <xf numFmtId="0" fontId="6" fillId="0" borderId="5" xfId="2" applyNumberFormat="1" applyFont="1" applyFill="1" applyBorder="1" applyAlignment="1" applyProtection="1">
      <alignment horizontal="center" vertical="center"/>
      <protection locked="0"/>
    </xf>
    <xf numFmtId="0" fontId="6" fillId="0" borderId="18" xfId="2" applyNumberFormat="1" applyFont="1" applyFill="1" applyBorder="1" applyAlignment="1" applyProtection="1">
      <alignment vertical="center"/>
      <protection locked="0"/>
    </xf>
    <xf numFmtId="38" fontId="0" fillId="0" borderId="18" xfId="3" applyNumberFormat="1" applyFont="1" applyFill="1" applyBorder="1" applyAlignment="1" applyProtection="1">
      <alignment vertical="center"/>
      <protection locked="0"/>
    </xf>
    <xf numFmtId="38" fontId="0" fillId="0" borderId="9" xfId="3" applyNumberFormat="1" applyFont="1" applyFill="1" applyBorder="1" applyAlignment="1" applyProtection="1">
      <alignment vertical="center"/>
      <protection locked="0"/>
    </xf>
    <xf numFmtId="38" fontId="0" fillId="0" borderId="11" xfId="3" applyNumberFormat="1" applyFont="1" applyFill="1" applyBorder="1" applyAlignment="1" applyProtection="1">
      <alignment vertical="center"/>
      <protection locked="0"/>
    </xf>
    <xf numFmtId="0" fontId="6" fillId="0" borderId="5" xfId="2" applyNumberFormat="1" applyFont="1" applyFill="1" applyBorder="1" applyAlignment="1" applyProtection="1">
      <alignment horizontal="center" vertical="center"/>
      <protection locked="0"/>
    </xf>
    <xf numFmtId="38" fontId="8" fillId="0" borderId="20" xfId="3" applyNumberFormat="1" applyFont="1" applyFill="1" applyBorder="1" applyAlignment="1" applyProtection="1">
      <alignment vertical="center"/>
      <protection locked="0"/>
    </xf>
    <xf numFmtId="0" fontId="6" fillId="0" borderId="19" xfId="2" applyNumberFormat="1" applyFont="1" applyFill="1" applyBorder="1" applyAlignment="1" applyProtection="1">
      <alignment vertical="center"/>
      <protection locked="0"/>
    </xf>
    <xf numFmtId="0" fontId="6" fillId="0" borderId="2" xfId="2" applyNumberFormat="1" applyFont="1" applyFill="1" applyBorder="1" applyAlignment="1" applyProtection="1">
      <alignment horizontal="center" vertical="center"/>
      <protection locked="0"/>
    </xf>
    <xf numFmtId="38" fontId="0" fillId="0" borderId="9" xfId="4" applyFont="1" applyFill="1" applyBorder="1" applyAlignment="1" applyProtection="1">
      <alignment vertical="center"/>
      <protection locked="0"/>
    </xf>
    <xf numFmtId="38" fontId="0" fillId="0" borderId="5" xfId="3" applyNumberFormat="1" applyFont="1" applyFill="1" applyBorder="1" applyAlignment="1" applyProtection="1">
      <alignment vertical="center"/>
      <protection locked="0"/>
    </xf>
    <xf numFmtId="0" fontId="6" fillId="0" borderId="16" xfId="2" applyNumberFormat="1" applyFont="1" applyFill="1" applyBorder="1" applyAlignment="1" applyProtection="1">
      <alignment vertical="center"/>
      <protection locked="0"/>
    </xf>
    <xf numFmtId="38" fontId="0" fillId="0" borderId="16" xfId="3" applyNumberFormat="1" applyFont="1" applyFill="1" applyBorder="1" applyAlignment="1" applyProtection="1">
      <alignment vertical="center"/>
      <protection locked="0"/>
    </xf>
    <xf numFmtId="0" fontId="5" fillId="0" borderId="15" xfId="2" applyNumberFormat="1" applyFont="1" applyFill="1" applyBorder="1" applyAlignment="1" applyProtection="1">
      <alignment vertical="center"/>
      <protection locked="0"/>
    </xf>
    <xf numFmtId="0" fontId="6" fillId="0" borderId="5" xfId="2" applyNumberFormat="1" applyFont="1" applyFill="1" applyBorder="1" applyAlignment="1" applyProtection="1">
      <alignment vertical="center"/>
      <protection locked="0"/>
    </xf>
    <xf numFmtId="0" fontId="6" fillId="0" borderId="11" xfId="2" applyNumberFormat="1" applyFont="1" applyFill="1" applyBorder="1" applyAlignment="1" applyProtection="1">
      <alignment vertical="center"/>
      <protection locked="0"/>
    </xf>
    <xf numFmtId="0" fontId="6" fillId="0" borderId="4" xfId="2" applyNumberFormat="1" applyFont="1" applyFill="1" applyBorder="1" applyAlignment="1" applyProtection="1">
      <alignment vertical="center"/>
      <protection locked="0"/>
    </xf>
    <xf numFmtId="0" fontId="6" fillId="0" borderId="6" xfId="2" applyNumberFormat="1" applyFont="1" applyFill="1" applyBorder="1" applyAlignment="1" applyProtection="1">
      <alignment vertical="center"/>
      <protection locked="0"/>
    </xf>
    <xf numFmtId="0" fontId="11" fillId="0" borderId="0" xfId="2" applyNumberFormat="1" applyFont="1" applyFill="1" applyBorder="1" applyAlignment="1" applyProtection="1">
      <alignment vertical="center"/>
      <protection locked="0"/>
    </xf>
    <xf numFmtId="38" fontId="0" fillId="0" borderId="18" xfId="3" applyNumberFormat="1" applyFont="1" applyFill="1" applyBorder="1" applyAlignment="1" applyProtection="1">
      <alignment vertical="center"/>
      <protection locked="0"/>
    </xf>
    <xf numFmtId="38" fontId="0" fillId="0" borderId="9" xfId="3" applyNumberFormat="1" applyFont="1" applyFill="1" applyBorder="1" applyAlignment="1" applyProtection="1">
      <alignment vertical="center"/>
      <protection locked="0"/>
    </xf>
    <xf numFmtId="0" fontId="6" fillId="0" borderId="3" xfId="2" applyNumberFormat="1" applyFont="1" applyFill="1" applyBorder="1" applyAlignment="1" applyProtection="1">
      <alignment horizontal="left" vertical="top"/>
      <protection locked="0"/>
    </xf>
    <xf numFmtId="0" fontId="6" fillId="0" borderId="18" xfId="2" applyNumberFormat="1" applyFont="1" applyFill="1" applyBorder="1" applyAlignment="1" applyProtection="1">
      <alignment vertical="center"/>
      <protection locked="0"/>
    </xf>
    <xf numFmtId="0" fontId="6" fillId="0" borderId="43" xfId="2" applyNumberFormat="1" applyFont="1" applyFill="1" applyBorder="1" applyAlignment="1" applyProtection="1">
      <alignment horizontal="center" vertical="center"/>
      <protection locked="0"/>
    </xf>
    <xf numFmtId="0" fontId="6" fillId="0" borderId="16" xfId="2" applyNumberFormat="1" applyFont="1" applyFill="1" applyBorder="1" applyAlignment="1" applyProtection="1">
      <alignment horizontal="center" vertical="center"/>
      <protection locked="0"/>
    </xf>
    <xf numFmtId="0" fontId="6" fillId="0" borderId="42" xfId="2" applyNumberFormat="1" applyFont="1" applyFill="1" applyBorder="1" applyAlignment="1" applyProtection="1">
      <alignment horizontal="center" vertical="center"/>
      <protection locked="0"/>
    </xf>
    <xf numFmtId="0" fontId="12" fillId="0" borderId="19" xfId="2" applyNumberFormat="1" applyFont="1" applyFill="1" applyBorder="1" applyAlignment="1" applyProtection="1">
      <alignment vertical="center"/>
      <protection locked="0"/>
    </xf>
    <xf numFmtId="0" fontId="12" fillId="0" borderId="13" xfId="2" applyNumberFormat="1" applyFont="1" applyFill="1" applyBorder="1" applyAlignment="1" applyProtection="1">
      <alignment vertical="center"/>
      <protection locked="0"/>
    </xf>
    <xf numFmtId="0" fontId="12" fillId="0" borderId="8" xfId="2" applyNumberFormat="1" applyFont="1" applyFill="1" applyBorder="1" applyAlignment="1" applyProtection="1">
      <alignment vertical="center"/>
      <protection locked="0"/>
    </xf>
    <xf numFmtId="0" fontId="12" fillId="0" borderId="1" xfId="2" applyNumberFormat="1" applyFont="1" applyFill="1" applyBorder="1" applyAlignment="1" applyProtection="1">
      <alignment vertical="center"/>
      <protection locked="0"/>
    </xf>
    <xf numFmtId="0" fontId="12" fillId="0" borderId="17" xfId="2" applyNumberFormat="1" applyFont="1" applyFill="1" applyBorder="1" applyAlignment="1" applyProtection="1">
      <alignment vertical="center"/>
      <protection locked="0"/>
    </xf>
    <xf numFmtId="38" fontId="0" fillId="0" borderId="35" xfId="3" applyNumberFormat="1" applyFont="1" applyFill="1" applyBorder="1" applyAlignment="1" applyProtection="1">
      <alignment vertical="center"/>
      <protection locked="0"/>
    </xf>
    <xf numFmtId="0" fontId="12" fillId="0" borderId="4" xfId="2" applyNumberFormat="1" applyFont="1" applyFill="1" applyBorder="1" applyAlignment="1" applyProtection="1">
      <alignment vertical="center"/>
      <protection locked="0"/>
    </xf>
    <xf numFmtId="38" fontId="0" fillId="0" borderId="37" xfId="3" applyNumberFormat="1" applyFont="1" applyFill="1" applyBorder="1" applyAlignment="1" applyProtection="1">
      <alignment vertical="center"/>
      <protection locked="0"/>
    </xf>
    <xf numFmtId="0" fontId="12" fillId="0" borderId="10" xfId="2" applyNumberFormat="1" applyFont="1" applyFill="1" applyBorder="1" applyAlignment="1" applyProtection="1">
      <alignment vertical="center"/>
      <protection locked="0"/>
    </xf>
    <xf numFmtId="0" fontId="6" fillId="0" borderId="47" xfId="2" applyNumberFormat="1" applyFont="1" applyFill="1" applyBorder="1" applyAlignment="1" applyProtection="1">
      <alignment horizontal="center" vertical="center"/>
      <protection locked="0"/>
    </xf>
    <xf numFmtId="38" fontId="0" fillId="0" borderId="46" xfId="3" applyNumberFormat="1" applyFont="1" applyFill="1" applyBorder="1" applyAlignment="1" applyProtection="1">
      <alignment horizontal="right" vertical="top"/>
      <protection locked="0"/>
    </xf>
    <xf numFmtId="0" fontId="13" fillId="0" borderId="29" xfId="2" applyNumberFormat="1" applyFont="1" applyFill="1" applyBorder="1" applyAlignment="1" applyProtection="1">
      <alignment vertical="center"/>
      <protection locked="0"/>
    </xf>
    <xf numFmtId="38" fontId="0" fillId="0" borderId="42" xfId="3" applyNumberFormat="1" applyFont="1" applyFill="1" applyBorder="1" applyAlignment="1" applyProtection="1">
      <alignment horizontal="right" vertical="top"/>
      <protection locked="0"/>
    </xf>
    <xf numFmtId="0" fontId="13" fillId="0" borderId="10" xfId="2" applyNumberFormat="1" applyFont="1" applyFill="1" applyBorder="1" applyAlignment="1" applyProtection="1">
      <alignment vertical="center"/>
      <protection locked="0"/>
    </xf>
    <xf numFmtId="38" fontId="0" fillId="0" borderId="37" xfId="3" applyNumberFormat="1" applyFont="1" applyFill="1" applyBorder="1" applyAlignment="1" applyProtection="1">
      <alignment horizontal="right" vertical="top"/>
      <protection locked="0"/>
    </xf>
    <xf numFmtId="38" fontId="0" fillId="0" borderId="36" xfId="3" applyNumberFormat="1" applyFont="1" applyFill="1" applyBorder="1" applyAlignment="1" applyProtection="1">
      <alignment horizontal="right" vertical="top"/>
      <protection locked="0"/>
    </xf>
    <xf numFmtId="0" fontId="13" fillId="0" borderId="17" xfId="2" applyNumberFormat="1" applyFont="1" applyFill="1" applyBorder="1" applyAlignment="1" applyProtection="1">
      <alignment vertical="center"/>
      <protection locked="0"/>
    </xf>
    <xf numFmtId="0" fontId="13" fillId="0" borderId="8" xfId="2" applyNumberFormat="1" applyFont="1" applyFill="1" applyBorder="1" applyAlignment="1" applyProtection="1">
      <alignment vertical="center"/>
      <protection locked="0"/>
    </xf>
    <xf numFmtId="38" fontId="0" fillId="0" borderId="45" xfId="3" applyNumberFormat="1" applyFont="1" applyFill="1" applyBorder="1" applyAlignment="1" applyProtection="1">
      <alignment vertical="center"/>
      <protection locked="0"/>
    </xf>
    <xf numFmtId="0" fontId="13" fillId="0" borderId="25" xfId="2" applyNumberFormat="1" applyFont="1" applyFill="1" applyBorder="1" applyAlignment="1" applyProtection="1">
      <alignment vertical="center"/>
      <protection locked="0"/>
    </xf>
    <xf numFmtId="0" fontId="13" fillId="0" borderId="1" xfId="2" applyNumberFormat="1" applyFont="1" applyFill="1" applyBorder="1" applyAlignment="1" applyProtection="1">
      <alignment vertical="center"/>
      <protection locked="0"/>
    </xf>
    <xf numFmtId="0" fontId="13" fillId="0" borderId="13" xfId="2" applyNumberFormat="1" applyFont="1" applyFill="1" applyBorder="1" applyAlignment="1" applyProtection="1">
      <alignment vertical="center"/>
      <protection locked="0"/>
    </xf>
    <xf numFmtId="0" fontId="13" fillId="0" borderId="15" xfId="2" applyNumberFormat="1" applyFont="1" applyFill="1" applyBorder="1" applyAlignment="1" applyProtection="1">
      <alignment vertical="center"/>
      <protection locked="0"/>
    </xf>
    <xf numFmtId="0" fontId="13" fillId="0" borderId="4" xfId="2" applyNumberFormat="1" applyFont="1" applyFill="1" applyBorder="1" applyAlignment="1" applyProtection="1">
      <alignment vertical="center" wrapText="1"/>
      <protection locked="0"/>
    </xf>
    <xf numFmtId="0" fontId="13" fillId="0" borderId="1" xfId="2" applyNumberFormat="1" applyFont="1" applyFill="1" applyBorder="1" applyAlignment="1" applyProtection="1">
      <alignment vertical="center" wrapText="1"/>
      <protection locked="0"/>
    </xf>
    <xf numFmtId="0" fontId="6" fillId="0" borderId="3" xfId="2" applyNumberFormat="1" applyFont="1" applyFill="1" applyBorder="1" applyAlignment="1" applyProtection="1">
      <alignment horizontal="left" vertical="center"/>
      <protection locked="0"/>
    </xf>
    <xf numFmtId="7" fontId="6" fillId="0" borderId="0" xfId="2" applyNumberFormat="1" applyProtection="1">
      <alignment vertical="center"/>
      <protection locked="0"/>
    </xf>
    <xf numFmtId="0" fontId="23" fillId="10" borderId="36" xfId="1" applyNumberFormat="1" applyFont="1" applyFill="1" applyBorder="1" applyAlignment="1">
      <alignment horizontal="center" vertical="center"/>
    </xf>
    <xf numFmtId="0" fontId="23" fillId="10" borderId="9" xfId="1" applyNumberFormat="1" applyFont="1" applyFill="1" applyBorder="1" applyAlignment="1">
      <alignment horizontal="center" vertical="center"/>
    </xf>
    <xf numFmtId="0" fontId="3" fillId="16" borderId="36" xfId="1" applyNumberFormat="1" applyFont="1" applyFill="1" applyBorder="1" applyAlignment="1">
      <alignment horizontal="center" wrapText="1"/>
    </xf>
    <xf numFmtId="0" fontId="3" fillId="16" borderId="36" xfId="1" applyNumberFormat="1" applyFont="1" applyFill="1" applyBorder="1" applyAlignment="1">
      <alignment wrapText="1"/>
    </xf>
    <xf numFmtId="176" fontId="3" fillId="16" borderId="9" xfId="1" applyNumberFormat="1" applyFont="1" applyFill="1" applyBorder="1" applyAlignment="1">
      <alignment horizontal="center" wrapText="1"/>
    </xf>
    <xf numFmtId="0" fontId="3" fillId="0" borderId="36" xfId="1" applyNumberFormat="1" applyFont="1" applyBorder="1" applyAlignment="1">
      <alignment horizontal="center" wrapText="1"/>
    </xf>
    <xf numFmtId="0" fontId="3" fillId="0" borderId="36" xfId="1" applyNumberFormat="1" applyFont="1" applyBorder="1" applyAlignment="1">
      <alignment wrapText="1"/>
    </xf>
    <xf numFmtId="176" fontId="3" fillId="0" borderId="9" xfId="1" applyNumberFormat="1" applyFont="1" applyBorder="1" applyAlignment="1">
      <alignment horizontal="center" wrapText="1"/>
    </xf>
    <xf numFmtId="0" fontId="3" fillId="16" borderId="40" xfId="1" applyNumberFormat="1" applyFont="1" applyFill="1" applyBorder="1" applyAlignment="1">
      <alignment horizontal="center" wrapText="1"/>
    </xf>
    <xf numFmtId="0" fontId="3" fillId="16" borderId="40" xfId="1" applyNumberFormat="1" applyFont="1" applyFill="1" applyBorder="1" applyAlignment="1">
      <alignment wrapText="1"/>
    </xf>
    <xf numFmtId="176" fontId="3" fillId="16" borderId="18" xfId="1" applyNumberFormat="1" applyFont="1" applyFill="1" applyBorder="1" applyAlignment="1">
      <alignment horizontal="center" wrapText="1"/>
    </xf>
    <xf numFmtId="0" fontId="23" fillId="11" borderId="36" xfId="1" applyNumberFormat="1" applyFont="1" applyFill="1" applyBorder="1" applyAlignment="1">
      <alignment horizontal="center" vertical="center"/>
    </xf>
    <xf numFmtId="0" fontId="23" fillId="11" borderId="9" xfId="1" applyNumberFormat="1" applyFont="1" applyFill="1" applyBorder="1" applyAlignment="1">
      <alignment horizontal="center" vertical="center"/>
    </xf>
    <xf numFmtId="0" fontId="14" fillId="0" borderId="36" xfId="1" applyNumberFormat="1" applyFont="1" applyBorder="1" applyAlignment="1">
      <alignment horizontal="center" vertical="center"/>
    </xf>
    <xf numFmtId="0" fontId="14" fillId="0" borderId="36" xfId="1" applyNumberFormat="1" applyFont="1" applyBorder="1" applyAlignment="1">
      <alignment vertical="center"/>
    </xf>
    <xf numFmtId="0" fontId="14" fillId="0" borderId="9" xfId="1" applyNumberFormat="1" applyFont="1" applyBorder="1" applyAlignment="1">
      <alignment horizontal="center" vertical="center"/>
    </xf>
    <xf numFmtId="0" fontId="14" fillId="16" borderId="36" xfId="1" applyNumberFormat="1" applyFont="1" applyFill="1" applyBorder="1" applyAlignment="1">
      <alignment horizontal="center" vertical="center"/>
    </xf>
    <xf numFmtId="0" fontId="14" fillId="16" borderId="36" xfId="1" applyNumberFormat="1" applyFont="1" applyFill="1" applyBorder="1" applyAlignment="1">
      <alignment vertical="center"/>
    </xf>
    <xf numFmtId="0" fontId="14" fillId="16" borderId="9" xfId="1" applyNumberFormat="1" applyFont="1" applyFill="1" applyBorder="1" applyAlignment="1">
      <alignment horizontal="center" vertical="center"/>
    </xf>
    <xf numFmtId="0" fontId="14" fillId="16" borderId="40" xfId="1" applyNumberFormat="1" applyFont="1" applyFill="1" applyBorder="1" applyAlignment="1">
      <alignment horizontal="center" vertical="center"/>
    </xf>
    <xf numFmtId="0" fontId="14" fillId="16" borderId="40" xfId="1" applyNumberFormat="1" applyFont="1" applyFill="1" applyBorder="1" applyAlignment="1">
      <alignment vertical="center"/>
    </xf>
    <xf numFmtId="0" fontId="14" fillId="16" borderId="18" xfId="1" applyNumberFormat="1" applyFont="1" applyFill="1" applyBorder="1" applyAlignment="1">
      <alignment horizontal="center" vertical="center"/>
    </xf>
    <xf numFmtId="178" fontId="0" fillId="0" borderId="0" xfId="0" applyNumberFormat="1" applyBorder="1" applyProtection="1">
      <alignment vertical="center"/>
      <protection locked="0"/>
    </xf>
    <xf numFmtId="0" fontId="22" fillId="6" borderId="0" xfId="0" applyFont="1" applyFill="1" applyAlignment="1">
      <alignment horizontal="center" vertical="center"/>
    </xf>
    <xf numFmtId="0" fontId="2" fillId="7" borderId="0" xfId="1" applyFill="1" applyAlignment="1" applyProtection="1">
      <alignment horizontal="left" vertical="top" wrapText="1"/>
    </xf>
    <xf numFmtId="0" fontId="6" fillId="0" borderId="7" xfId="2" applyNumberFormat="1" applyFont="1" applyFill="1" applyBorder="1" applyAlignment="1" applyProtection="1">
      <alignment horizontal="left" vertical="top"/>
      <protection locked="0"/>
    </xf>
    <xf numFmtId="0" fontId="6" fillId="0" borderId="5" xfId="2" applyNumberFormat="1" applyFont="1" applyFill="1" applyBorder="1" applyAlignment="1" applyProtection="1">
      <alignment horizontal="left" vertical="top"/>
      <protection locked="0"/>
    </xf>
    <xf numFmtId="0" fontId="6" fillId="0" borderId="16" xfId="2" applyNumberFormat="1" applyFont="1" applyFill="1" applyBorder="1" applyAlignment="1" applyProtection="1">
      <alignment horizontal="left" vertical="top"/>
      <protection locked="0"/>
    </xf>
    <xf numFmtId="0" fontId="6" fillId="0" borderId="11" xfId="2" applyNumberFormat="1" applyFont="1" applyFill="1" applyBorder="1" applyAlignment="1" applyProtection="1">
      <alignment horizontal="left" vertical="top"/>
      <protection locked="0"/>
    </xf>
    <xf numFmtId="38" fontId="0" fillId="0" borderId="5" xfId="4" applyFont="1" applyFill="1" applyBorder="1" applyAlignment="1" applyProtection="1">
      <alignment horizontal="right" vertical="top"/>
      <protection locked="0"/>
    </xf>
    <xf numFmtId="38" fontId="0" fillId="0" borderId="16" xfId="4" applyFont="1" applyFill="1" applyBorder="1" applyAlignment="1" applyProtection="1">
      <alignment horizontal="right" vertical="top"/>
      <protection locked="0"/>
    </xf>
    <xf numFmtId="38" fontId="0" fillId="0" borderId="11" xfId="4" applyFont="1" applyFill="1" applyBorder="1" applyAlignment="1" applyProtection="1">
      <alignment horizontal="right" vertical="top"/>
      <protection locked="0"/>
    </xf>
    <xf numFmtId="0" fontId="6" fillId="0" borderId="6" xfId="2" applyNumberFormat="1" applyFont="1" applyFill="1" applyBorder="1" applyAlignment="1" applyProtection="1">
      <alignment horizontal="left" vertical="top" wrapText="1"/>
      <protection locked="0"/>
    </xf>
    <xf numFmtId="0" fontId="6" fillId="0" borderId="7" xfId="2" applyNumberFormat="1" applyFont="1" applyFill="1" applyBorder="1" applyAlignment="1" applyProtection="1">
      <alignment horizontal="left" vertical="top" wrapText="1"/>
      <protection locked="0"/>
    </xf>
    <xf numFmtId="0" fontId="6" fillId="0" borderId="12" xfId="2" applyNumberFormat="1" applyFont="1" applyFill="1" applyBorder="1" applyAlignment="1" applyProtection="1">
      <alignment horizontal="left" vertical="top"/>
      <protection locked="0"/>
    </xf>
    <xf numFmtId="0" fontId="6" fillId="0" borderId="6" xfId="2" applyNumberFormat="1" applyFont="1" applyFill="1" applyBorder="1" applyAlignment="1" applyProtection="1">
      <alignment horizontal="left" vertical="top"/>
      <protection locked="0"/>
    </xf>
    <xf numFmtId="0" fontId="11" fillId="0" borderId="0" xfId="2" applyNumberFormat="1" applyFont="1" applyFill="1" applyBorder="1" applyAlignment="1" applyProtection="1">
      <alignment horizontal="left" vertical="center"/>
      <protection locked="0"/>
    </xf>
    <xf numFmtId="0" fontId="6" fillId="0" borderId="22" xfId="2" applyNumberFormat="1" applyFont="1" applyFill="1" applyBorder="1" applyAlignment="1" applyProtection="1">
      <alignment horizontal="center" vertical="center"/>
      <protection locked="0"/>
    </xf>
    <xf numFmtId="0" fontId="6" fillId="0" borderId="21" xfId="2" applyNumberFormat="1" applyFont="1" applyFill="1" applyBorder="1" applyAlignment="1" applyProtection="1">
      <alignment horizontal="center" vertical="center"/>
      <protection locked="0"/>
    </xf>
    <xf numFmtId="0" fontId="11" fillId="0" borderId="0" xfId="2" applyNumberFormat="1" applyFont="1" applyFill="1" applyBorder="1" applyAlignment="1" applyProtection="1">
      <alignment vertical="center"/>
      <protection locked="0"/>
    </xf>
    <xf numFmtId="0" fontId="11" fillId="0" borderId="0" xfId="2" applyNumberFormat="1" applyFont="1" applyFill="1" applyAlignment="1" applyProtection="1">
      <alignment vertical="center"/>
      <protection locked="0"/>
    </xf>
    <xf numFmtId="0" fontId="6" fillId="0" borderId="24" xfId="2" applyNumberFormat="1" applyFont="1" applyFill="1" applyBorder="1" applyAlignment="1" applyProtection="1">
      <alignment horizontal="center" vertical="center"/>
      <protection locked="0"/>
    </xf>
    <xf numFmtId="0" fontId="6" fillId="0" borderId="23" xfId="2" applyNumberFormat="1" applyFont="1" applyFill="1" applyBorder="1" applyAlignment="1" applyProtection="1">
      <alignment horizontal="center" vertical="center"/>
      <protection locked="0"/>
    </xf>
    <xf numFmtId="38" fontId="0" fillId="0" borderId="9" xfId="3" applyNumberFormat="1" applyFont="1" applyFill="1" applyBorder="1" applyAlignment="1" applyProtection="1">
      <alignment horizontal="right" vertical="top"/>
      <protection locked="0"/>
    </xf>
    <xf numFmtId="38" fontId="0" fillId="0" borderId="11" xfId="3" applyNumberFormat="1" applyFont="1" applyFill="1" applyBorder="1" applyAlignment="1" applyProtection="1">
      <alignment horizontal="right" vertical="top"/>
      <protection locked="0"/>
    </xf>
    <xf numFmtId="38" fontId="0" fillId="0" borderId="18" xfId="3" applyNumberFormat="1" applyFont="1" applyFill="1" applyBorder="1" applyAlignment="1" applyProtection="1">
      <alignment vertical="center"/>
      <protection locked="0"/>
    </xf>
    <xf numFmtId="38" fontId="0" fillId="0" borderId="9" xfId="3" applyNumberFormat="1" applyFont="1" applyFill="1" applyBorder="1" applyAlignment="1" applyProtection="1">
      <alignment vertical="center"/>
      <protection locked="0"/>
    </xf>
    <xf numFmtId="38" fontId="0" fillId="0" borderId="11" xfId="3" applyNumberFormat="1" applyFont="1" applyFill="1" applyBorder="1" applyAlignment="1" applyProtection="1">
      <alignment vertical="center"/>
      <protection locked="0"/>
    </xf>
    <xf numFmtId="38" fontId="0" fillId="0" borderId="30" xfId="3" applyNumberFormat="1" applyFont="1" applyFill="1" applyBorder="1" applyAlignment="1" applyProtection="1">
      <alignment horizontal="right" vertical="top"/>
      <protection locked="0"/>
    </xf>
    <xf numFmtId="38" fontId="0" fillId="0" borderId="16" xfId="3" applyNumberFormat="1" applyFont="1" applyFill="1" applyBorder="1" applyAlignment="1" applyProtection="1">
      <alignment horizontal="right" vertical="top"/>
      <protection locked="0"/>
    </xf>
    <xf numFmtId="38" fontId="0" fillId="0" borderId="5" xfId="3" applyNumberFormat="1" applyFont="1" applyFill="1" applyBorder="1" applyAlignment="1" applyProtection="1">
      <alignment vertical="top"/>
      <protection locked="0"/>
    </xf>
    <xf numFmtId="38" fontId="0" fillId="0" borderId="11" xfId="3" applyNumberFormat="1" applyFont="1" applyFill="1" applyBorder="1" applyAlignment="1" applyProtection="1">
      <alignment vertical="top"/>
      <protection locked="0"/>
    </xf>
    <xf numFmtId="0" fontId="6" fillId="0" borderId="31" xfId="2" applyNumberFormat="1" applyFont="1" applyFill="1" applyBorder="1" applyAlignment="1" applyProtection="1">
      <alignment horizontal="left" vertical="top"/>
      <protection locked="0"/>
    </xf>
    <xf numFmtId="0" fontId="6" fillId="0" borderId="27" xfId="2" applyNumberFormat="1" applyFont="1" applyFill="1" applyBorder="1" applyAlignment="1" applyProtection="1">
      <alignment horizontal="left" vertical="top"/>
      <protection locked="0"/>
    </xf>
    <xf numFmtId="0" fontId="6" fillId="0" borderId="3" xfId="2" applyNumberFormat="1" applyFont="1" applyFill="1" applyBorder="1" applyAlignment="1" applyProtection="1">
      <alignment horizontal="left" vertical="top"/>
      <protection locked="0"/>
    </xf>
    <xf numFmtId="0" fontId="6" fillId="0" borderId="30" xfId="2" applyNumberFormat="1" applyFont="1" applyFill="1" applyBorder="1" applyAlignment="1" applyProtection="1">
      <alignment horizontal="left" vertical="top"/>
      <protection locked="0"/>
    </xf>
    <xf numFmtId="0" fontId="6" fillId="0" borderId="9" xfId="2" applyNumberFormat="1" applyFont="1" applyFill="1" applyBorder="1" applyAlignment="1" applyProtection="1">
      <alignment horizontal="left" vertical="top"/>
      <protection locked="0"/>
    </xf>
    <xf numFmtId="0" fontId="6" fillId="0" borderId="0" xfId="2" applyNumberFormat="1" applyFont="1" applyFill="1" applyAlignment="1" applyProtection="1">
      <alignment horizontal="left" vertical="top"/>
      <protection locked="0"/>
    </xf>
    <xf numFmtId="0" fontId="6" fillId="0" borderId="18" xfId="2" applyNumberFormat="1" applyFont="1" applyFill="1" applyBorder="1" applyAlignment="1" applyProtection="1">
      <alignment horizontal="left" vertical="top"/>
      <protection locked="0"/>
    </xf>
    <xf numFmtId="0" fontId="6" fillId="0" borderId="5" xfId="2" applyNumberFormat="1" applyFont="1" applyFill="1" applyBorder="1" applyAlignment="1" applyProtection="1">
      <alignment vertical="top"/>
      <protection locked="0"/>
    </xf>
    <xf numFmtId="0" fontId="6" fillId="0" borderId="16" xfId="2" applyNumberFormat="1" applyFont="1" applyFill="1" applyBorder="1" applyAlignment="1" applyProtection="1">
      <alignment vertical="top"/>
      <protection locked="0"/>
    </xf>
    <xf numFmtId="0" fontId="6" fillId="0" borderId="18" xfId="2" applyNumberFormat="1" applyFont="1" applyFill="1" applyBorder="1" applyAlignment="1" applyProtection="1">
      <alignment vertical="center"/>
      <protection locked="0"/>
    </xf>
    <xf numFmtId="38" fontId="0" fillId="0" borderId="5" xfId="3" applyNumberFormat="1" applyFont="1" applyFill="1" applyBorder="1" applyAlignment="1" applyProtection="1">
      <alignment horizontal="right" vertical="top"/>
      <protection locked="0"/>
    </xf>
    <xf numFmtId="38" fontId="0" fillId="0" borderId="35" xfId="3" applyNumberFormat="1" applyFont="1" applyFill="1" applyBorder="1" applyAlignment="1" applyProtection="1">
      <alignment horizontal="right" vertical="top"/>
      <protection locked="0"/>
    </xf>
    <xf numFmtId="0" fontId="6" fillId="0" borderId="4" xfId="2" applyNumberFormat="1" applyFont="1" applyFill="1" applyBorder="1" applyAlignment="1" applyProtection="1">
      <alignment horizontal="center" vertical="center"/>
      <protection locked="0"/>
    </xf>
    <xf numFmtId="0" fontId="6" fillId="0" borderId="41" xfId="2" applyNumberFormat="1" applyFont="1" applyFill="1" applyBorder="1" applyAlignment="1" applyProtection="1">
      <alignment horizontal="center" vertical="center"/>
      <protection locked="0"/>
    </xf>
    <xf numFmtId="0" fontId="6" fillId="0" borderId="14" xfId="2" applyNumberFormat="1" applyFont="1" applyFill="1" applyBorder="1" applyAlignment="1" applyProtection="1">
      <alignment horizontal="center" vertical="center"/>
      <protection locked="0"/>
    </xf>
    <xf numFmtId="0" fontId="6" fillId="0" borderId="6" xfId="2" applyNumberFormat="1" applyFont="1" applyFill="1" applyBorder="1" applyAlignment="1" applyProtection="1">
      <alignment horizontal="center" vertical="center"/>
      <protection locked="0"/>
    </xf>
    <xf numFmtId="0" fontId="6" fillId="0" borderId="44" xfId="2" applyNumberFormat="1" applyFont="1" applyFill="1" applyBorder="1" applyAlignment="1" applyProtection="1">
      <alignment horizontal="center" vertical="center"/>
      <protection locked="0"/>
    </xf>
    <xf numFmtId="0" fontId="6" fillId="0" borderId="5" xfId="2" applyNumberFormat="1" applyFont="1" applyFill="1" applyBorder="1" applyAlignment="1" applyProtection="1">
      <alignment horizontal="center" vertical="center"/>
      <protection locked="0"/>
    </xf>
    <xf numFmtId="0" fontId="6" fillId="0" borderId="43" xfId="2" applyNumberFormat="1" applyFont="1" applyFill="1" applyBorder="1" applyAlignment="1" applyProtection="1">
      <alignment horizontal="center" vertical="center"/>
      <protection locked="0"/>
    </xf>
    <xf numFmtId="0" fontId="6" fillId="0" borderId="14" xfId="2" applyNumberFormat="1" applyFont="1" applyFill="1" applyBorder="1" applyAlignment="1" applyProtection="1">
      <alignment horizontal="left" vertical="top"/>
      <protection locked="0"/>
    </xf>
    <xf numFmtId="0" fontId="6" fillId="0" borderId="39" xfId="2" applyNumberFormat="1" applyFont="1" applyFill="1" applyBorder="1" applyAlignment="1" applyProtection="1">
      <alignment horizontal="center" vertical="center"/>
      <protection locked="0"/>
    </xf>
    <xf numFmtId="0" fontId="6" fillId="0" borderId="48" xfId="2" applyNumberFormat="1" applyFont="1" applyFill="1" applyBorder="1" applyAlignment="1" applyProtection="1">
      <alignment horizontal="center" vertical="center"/>
      <protection locked="0"/>
    </xf>
  </cellXfs>
  <cellStyles count="6">
    <cellStyle name="ハイパーリンク" xfId="5" builtinId="8"/>
    <cellStyle name="桁区切り 2" xfId="3"/>
    <cellStyle name="桁区切り 3" xfId="4"/>
    <cellStyle name="標準" xfId="0" builtinId="0"/>
    <cellStyle name="標準 2" xfId="1"/>
    <cellStyle name="標準 2 2" xfId="2"/>
  </cellStyles>
  <dxfs count="0"/>
  <tableStyles count="1" defaultTableStyle="TableStyleMedium2" defaultPivotStyle="PivotStyleLight16">
    <tableStyle name="テーブル スタイル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171449</xdr:colOff>
      <xdr:row>89</xdr:row>
      <xdr:rowOff>142875</xdr:rowOff>
    </xdr:from>
    <xdr:to>
      <xdr:col>14</xdr:col>
      <xdr:colOff>9524</xdr:colOff>
      <xdr:row>92</xdr:row>
      <xdr:rowOff>66675</xdr:rowOff>
    </xdr:to>
    <xdr:sp macro="" textlink="">
      <xdr:nvSpPr>
        <xdr:cNvPr id="2" name="正方形/長方形 1"/>
        <xdr:cNvSpPr/>
      </xdr:nvSpPr>
      <xdr:spPr>
        <a:xfrm>
          <a:off x="1581149" y="16240125"/>
          <a:ext cx="866775" cy="4381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科目</a:t>
          </a:r>
        </a:p>
      </xdr:txBody>
    </xdr:sp>
    <xdr:clientData/>
  </xdr:twoCellAnchor>
  <xdr:twoCellAnchor>
    <xdr:from>
      <xdr:col>1</xdr:col>
      <xdr:colOff>152400</xdr:colOff>
      <xdr:row>102</xdr:row>
      <xdr:rowOff>114299</xdr:rowOff>
    </xdr:from>
    <xdr:to>
      <xdr:col>7</xdr:col>
      <xdr:colOff>57150</xdr:colOff>
      <xdr:row>104</xdr:row>
      <xdr:rowOff>95250</xdr:rowOff>
    </xdr:to>
    <xdr:sp macro="" textlink="">
      <xdr:nvSpPr>
        <xdr:cNvPr id="3" name="フローチャート : 手操作入力 5"/>
        <xdr:cNvSpPr/>
      </xdr:nvSpPr>
      <xdr:spPr>
        <a:xfrm>
          <a:off x="323850" y="18440399"/>
          <a:ext cx="971550" cy="323851"/>
        </a:xfrm>
        <a:prstGeom prst="flowChartManualInpu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金額データ入力</a:t>
          </a:r>
        </a:p>
      </xdr:txBody>
    </xdr:sp>
    <xdr:clientData/>
  </xdr:twoCellAnchor>
  <xdr:twoCellAnchor>
    <xdr:from>
      <xdr:col>28</xdr:col>
      <xdr:colOff>95249</xdr:colOff>
      <xdr:row>99</xdr:row>
      <xdr:rowOff>123824</xdr:rowOff>
    </xdr:from>
    <xdr:to>
      <xdr:col>37</xdr:col>
      <xdr:colOff>114299</xdr:colOff>
      <xdr:row>102</xdr:row>
      <xdr:rowOff>19049</xdr:rowOff>
    </xdr:to>
    <xdr:sp macro="" textlink="">
      <xdr:nvSpPr>
        <xdr:cNvPr id="6" name="フローチャート : 表示 44"/>
        <xdr:cNvSpPr/>
      </xdr:nvSpPr>
      <xdr:spPr>
        <a:xfrm>
          <a:off x="4933949" y="17421224"/>
          <a:ext cx="1562100" cy="409575"/>
        </a:xfrm>
        <a:prstGeom prst="flowChartDisplay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/>
            <a:t>収入結果報告</a:t>
          </a:r>
        </a:p>
      </xdr:txBody>
    </xdr:sp>
    <xdr:clientData/>
  </xdr:twoCellAnchor>
  <xdr:twoCellAnchor>
    <xdr:from>
      <xdr:col>28</xdr:col>
      <xdr:colOff>95248</xdr:colOff>
      <xdr:row>103</xdr:row>
      <xdr:rowOff>28574</xdr:rowOff>
    </xdr:from>
    <xdr:to>
      <xdr:col>37</xdr:col>
      <xdr:colOff>85723</xdr:colOff>
      <xdr:row>105</xdr:row>
      <xdr:rowOff>95249</xdr:rowOff>
    </xdr:to>
    <xdr:sp macro="" textlink="">
      <xdr:nvSpPr>
        <xdr:cNvPr id="7" name="フローチャート : 表示 45"/>
        <xdr:cNvSpPr/>
      </xdr:nvSpPr>
      <xdr:spPr>
        <a:xfrm>
          <a:off x="4933948" y="18011774"/>
          <a:ext cx="1533525" cy="409575"/>
        </a:xfrm>
        <a:prstGeom prst="flowChartDisplay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/>
            <a:t>支出結果報告</a:t>
          </a:r>
        </a:p>
      </xdr:txBody>
    </xdr:sp>
    <xdr:clientData/>
  </xdr:twoCellAnchor>
  <xdr:twoCellAnchor>
    <xdr:from>
      <xdr:col>28</xdr:col>
      <xdr:colOff>142874</xdr:colOff>
      <xdr:row>107</xdr:row>
      <xdr:rowOff>19050</xdr:rowOff>
    </xdr:from>
    <xdr:to>
      <xdr:col>37</xdr:col>
      <xdr:colOff>66674</xdr:colOff>
      <xdr:row>109</xdr:row>
      <xdr:rowOff>47625</xdr:rowOff>
    </xdr:to>
    <xdr:sp macro="" textlink="">
      <xdr:nvSpPr>
        <xdr:cNvPr id="8" name="フローチャート : 表示 46"/>
        <xdr:cNvSpPr/>
      </xdr:nvSpPr>
      <xdr:spPr>
        <a:xfrm>
          <a:off x="4981574" y="18688050"/>
          <a:ext cx="1466850" cy="371475"/>
        </a:xfrm>
        <a:prstGeom prst="flowChartDisplay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/>
            <a:t>収入予算報告</a:t>
          </a:r>
        </a:p>
      </xdr:txBody>
    </xdr:sp>
    <xdr:clientData/>
  </xdr:twoCellAnchor>
  <xdr:twoCellAnchor>
    <xdr:from>
      <xdr:col>28</xdr:col>
      <xdr:colOff>152399</xdr:colOff>
      <xdr:row>110</xdr:row>
      <xdr:rowOff>85725</xdr:rowOff>
    </xdr:from>
    <xdr:to>
      <xdr:col>37</xdr:col>
      <xdr:colOff>57149</xdr:colOff>
      <xdr:row>112</xdr:row>
      <xdr:rowOff>123825</xdr:rowOff>
    </xdr:to>
    <xdr:sp macro="" textlink="">
      <xdr:nvSpPr>
        <xdr:cNvPr id="9" name="フローチャート : 表示 47"/>
        <xdr:cNvSpPr/>
      </xdr:nvSpPr>
      <xdr:spPr>
        <a:xfrm>
          <a:off x="4991099" y="19269075"/>
          <a:ext cx="1447800" cy="381000"/>
        </a:xfrm>
        <a:prstGeom prst="flowChartDisplay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/>
            <a:t>支出予算報告</a:t>
          </a:r>
        </a:p>
      </xdr:txBody>
    </xdr:sp>
    <xdr:clientData/>
  </xdr:twoCellAnchor>
  <xdr:twoCellAnchor>
    <xdr:from>
      <xdr:col>8</xdr:col>
      <xdr:colOff>142874</xdr:colOff>
      <xdr:row>102</xdr:row>
      <xdr:rowOff>47625</xdr:rowOff>
    </xdr:from>
    <xdr:to>
      <xdr:col>13</xdr:col>
      <xdr:colOff>152399</xdr:colOff>
      <xdr:row>104</xdr:row>
      <xdr:rowOff>142875</xdr:rowOff>
    </xdr:to>
    <xdr:sp macro="" textlink="">
      <xdr:nvSpPr>
        <xdr:cNvPr id="10" name="正方形/長方形 9"/>
        <xdr:cNvSpPr/>
      </xdr:nvSpPr>
      <xdr:spPr>
        <a:xfrm>
          <a:off x="1552574" y="18373725"/>
          <a:ext cx="866775" cy="4381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出納帳</a:t>
          </a:r>
        </a:p>
      </xdr:txBody>
    </xdr:sp>
    <xdr:clientData/>
  </xdr:twoCellAnchor>
  <xdr:twoCellAnchor>
    <xdr:from>
      <xdr:col>1</xdr:col>
      <xdr:colOff>161925</xdr:colOff>
      <xdr:row>90</xdr:row>
      <xdr:rowOff>38099</xdr:rowOff>
    </xdr:from>
    <xdr:to>
      <xdr:col>7</xdr:col>
      <xdr:colOff>66675</xdr:colOff>
      <xdr:row>92</xdr:row>
      <xdr:rowOff>19050</xdr:rowOff>
    </xdr:to>
    <xdr:sp macro="" textlink="">
      <xdr:nvSpPr>
        <xdr:cNvPr id="11" name="フローチャート : 手操作入力 5"/>
        <xdr:cNvSpPr/>
      </xdr:nvSpPr>
      <xdr:spPr>
        <a:xfrm>
          <a:off x="333375" y="16306799"/>
          <a:ext cx="971550" cy="323851"/>
        </a:xfrm>
        <a:prstGeom prst="flowChartManualInpu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科目入力</a:t>
          </a:r>
        </a:p>
      </xdr:txBody>
    </xdr:sp>
    <xdr:clientData/>
  </xdr:twoCellAnchor>
  <xdr:twoCellAnchor>
    <xdr:from>
      <xdr:col>17</xdr:col>
      <xdr:colOff>47624</xdr:colOff>
      <xdr:row>98</xdr:row>
      <xdr:rowOff>47625</xdr:rowOff>
    </xdr:from>
    <xdr:to>
      <xdr:col>22</xdr:col>
      <xdr:colOff>57149</xdr:colOff>
      <xdr:row>100</xdr:row>
      <xdr:rowOff>142875</xdr:rowOff>
    </xdr:to>
    <xdr:sp macro="" textlink="">
      <xdr:nvSpPr>
        <xdr:cNvPr id="12" name="正方形/長方形 11"/>
        <xdr:cNvSpPr/>
      </xdr:nvSpPr>
      <xdr:spPr>
        <a:xfrm>
          <a:off x="3000374" y="17173575"/>
          <a:ext cx="866775" cy="4381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集計</a:t>
          </a:r>
        </a:p>
      </xdr:txBody>
    </xdr:sp>
    <xdr:clientData/>
  </xdr:twoCellAnchor>
  <xdr:twoCellAnchor>
    <xdr:from>
      <xdr:col>17</xdr:col>
      <xdr:colOff>66674</xdr:colOff>
      <xdr:row>106</xdr:row>
      <xdr:rowOff>85725</xdr:rowOff>
    </xdr:from>
    <xdr:to>
      <xdr:col>22</xdr:col>
      <xdr:colOff>76199</xdr:colOff>
      <xdr:row>109</xdr:row>
      <xdr:rowOff>9525</xdr:rowOff>
    </xdr:to>
    <xdr:sp macro="" textlink="">
      <xdr:nvSpPr>
        <xdr:cNvPr id="13" name="正方形/長方形 12"/>
        <xdr:cNvSpPr/>
      </xdr:nvSpPr>
      <xdr:spPr>
        <a:xfrm>
          <a:off x="3019424" y="18583275"/>
          <a:ext cx="866775" cy="4381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決算</a:t>
          </a:r>
        </a:p>
      </xdr:txBody>
    </xdr:sp>
    <xdr:clientData/>
  </xdr:twoCellAnchor>
  <xdr:twoCellAnchor>
    <xdr:from>
      <xdr:col>7</xdr:col>
      <xdr:colOff>66675</xdr:colOff>
      <xdr:row>91</xdr:row>
      <xdr:rowOff>19050</xdr:rowOff>
    </xdr:from>
    <xdr:to>
      <xdr:col>8</xdr:col>
      <xdr:colOff>171449</xdr:colOff>
      <xdr:row>91</xdr:row>
      <xdr:rowOff>28575</xdr:rowOff>
    </xdr:to>
    <xdr:cxnSp macro="">
      <xdr:nvCxnSpPr>
        <xdr:cNvPr id="15" name="直線矢印コネクタ 14"/>
        <xdr:cNvCxnSpPr>
          <a:stCxn id="11" idx="3"/>
          <a:endCxn id="2" idx="1"/>
        </xdr:cNvCxnSpPr>
      </xdr:nvCxnSpPr>
      <xdr:spPr>
        <a:xfrm flipV="1">
          <a:off x="1304925" y="16459200"/>
          <a:ext cx="276224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57150</xdr:colOff>
      <xdr:row>103</xdr:row>
      <xdr:rowOff>85725</xdr:rowOff>
    </xdr:from>
    <xdr:to>
      <xdr:col>8</xdr:col>
      <xdr:colOff>161924</xdr:colOff>
      <xdr:row>103</xdr:row>
      <xdr:rowOff>95250</xdr:rowOff>
    </xdr:to>
    <xdr:cxnSp macro="">
      <xdr:nvCxnSpPr>
        <xdr:cNvPr id="17" name="直線矢印コネクタ 16"/>
        <xdr:cNvCxnSpPr/>
      </xdr:nvCxnSpPr>
      <xdr:spPr>
        <a:xfrm flipV="1">
          <a:off x="1295400" y="18583275"/>
          <a:ext cx="276224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152399</xdr:colOff>
      <xdr:row>99</xdr:row>
      <xdr:rowOff>95250</xdr:rowOff>
    </xdr:from>
    <xdr:to>
      <xdr:col>17</xdr:col>
      <xdr:colOff>47624</xdr:colOff>
      <xdr:row>103</xdr:row>
      <xdr:rowOff>95250</xdr:rowOff>
    </xdr:to>
    <xdr:cxnSp macro="">
      <xdr:nvCxnSpPr>
        <xdr:cNvPr id="18" name="直線矢印コネクタ 17"/>
        <xdr:cNvCxnSpPr>
          <a:stCxn id="10" idx="3"/>
          <a:endCxn id="12" idx="1"/>
        </xdr:cNvCxnSpPr>
      </xdr:nvCxnSpPr>
      <xdr:spPr>
        <a:xfrm flipV="1">
          <a:off x="2419349" y="17392650"/>
          <a:ext cx="581025" cy="6858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152399</xdr:colOff>
      <xdr:row>103</xdr:row>
      <xdr:rowOff>95250</xdr:rowOff>
    </xdr:from>
    <xdr:to>
      <xdr:col>17</xdr:col>
      <xdr:colOff>66674</xdr:colOff>
      <xdr:row>107</xdr:row>
      <xdr:rowOff>133350</xdr:rowOff>
    </xdr:to>
    <xdr:cxnSp macro="">
      <xdr:nvCxnSpPr>
        <xdr:cNvPr id="20" name="直線矢印コネクタ 19"/>
        <xdr:cNvCxnSpPr>
          <a:stCxn id="10" idx="3"/>
          <a:endCxn id="13" idx="1"/>
        </xdr:cNvCxnSpPr>
      </xdr:nvCxnSpPr>
      <xdr:spPr>
        <a:xfrm>
          <a:off x="2419349" y="18078450"/>
          <a:ext cx="600075" cy="7239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76199</xdr:colOff>
      <xdr:row>100</xdr:row>
      <xdr:rowOff>157162</xdr:rowOff>
    </xdr:from>
    <xdr:to>
      <xdr:col>28</xdr:col>
      <xdr:colOff>95249</xdr:colOff>
      <xdr:row>107</xdr:row>
      <xdr:rowOff>133350</xdr:rowOff>
    </xdr:to>
    <xdr:cxnSp macro="">
      <xdr:nvCxnSpPr>
        <xdr:cNvPr id="23" name="直線矢印コネクタ 22"/>
        <xdr:cNvCxnSpPr>
          <a:stCxn id="13" idx="3"/>
          <a:endCxn id="6" idx="1"/>
        </xdr:cNvCxnSpPr>
      </xdr:nvCxnSpPr>
      <xdr:spPr>
        <a:xfrm flipV="1">
          <a:off x="3886199" y="17626012"/>
          <a:ext cx="1047750" cy="11763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76199</xdr:colOff>
      <xdr:row>104</xdr:row>
      <xdr:rowOff>61912</xdr:rowOff>
    </xdr:from>
    <xdr:to>
      <xdr:col>28</xdr:col>
      <xdr:colOff>95248</xdr:colOff>
      <xdr:row>107</xdr:row>
      <xdr:rowOff>133350</xdr:rowOff>
    </xdr:to>
    <xdr:cxnSp macro="">
      <xdr:nvCxnSpPr>
        <xdr:cNvPr id="29" name="直線矢印コネクタ 28"/>
        <xdr:cNvCxnSpPr>
          <a:stCxn id="13" idx="3"/>
          <a:endCxn id="7" idx="1"/>
        </xdr:cNvCxnSpPr>
      </xdr:nvCxnSpPr>
      <xdr:spPr>
        <a:xfrm flipV="1">
          <a:off x="3886199" y="18216562"/>
          <a:ext cx="1047749" cy="58578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76199</xdr:colOff>
      <xdr:row>107</xdr:row>
      <xdr:rowOff>133350</xdr:rowOff>
    </xdr:from>
    <xdr:to>
      <xdr:col>28</xdr:col>
      <xdr:colOff>142874</xdr:colOff>
      <xdr:row>108</xdr:row>
      <xdr:rowOff>33338</xdr:rowOff>
    </xdr:to>
    <xdr:cxnSp macro="">
      <xdr:nvCxnSpPr>
        <xdr:cNvPr id="33" name="直線矢印コネクタ 32"/>
        <xdr:cNvCxnSpPr>
          <a:stCxn id="13" idx="3"/>
          <a:endCxn id="8" idx="1"/>
        </xdr:cNvCxnSpPr>
      </xdr:nvCxnSpPr>
      <xdr:spPr>
        <a:xfrm>
          <a:off x="3886199" y="18802350"/>
          <a:ext cx="1095375" cy="714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76199</xdr:colOff>
      <xdr:row>107</xdr:row>
      <xdr:rowOff>133350</xdr:rowOff>
    </xdr:from>
    <xdr:to>
      <xdr:col>28</xdr:col>
      <xdr:colOff>152399</xdr:colOff>
      <xdr:row>111</xdr:row>
      <xdr:rowOff>104775</xdr:rowOff>
    </xdr:to>
    <xdr:cxnSp macro="">
      <xdr:nvCxnSpPr>
        <xdr:cNvPr id="36" name="直線矢印コネクタ 35"/>
        <xdr:cNvCxnSpPr>
          <a:stCxn id="13" idx="3"/>
          <a:endCxn id="9" idx="1"/>
        </xdr:cNvCxnSpPr>
      </xdr:nvCxnSpPr>
      <xdr:spPr>
        <a:xfrm>
          <a:off x="3886199" y="18802350"/>
          <a:ext cx="1104900" cy="6572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61912</xdr:colOff>
      <xdr:row>92</xdr:row>
      <xdr:rowOff>114300</xdr:rowOff>
    </xdr:from>
    <xdr:to>
      <xdr:col>11</xdr:col>
      <xdr:colOff>90487</xdr:colOff>
      <xdr:row>102</xdr:row>
      <xdr:rowOff>47625</xdr:rowOff>
    </xdr:to>
    <xdr:cxnSp macro="">
      <xdr:nvCxnSpPr>
        <xdr:cNvPr id="39" name="直線矢印コネクタ 38"/>
        <xdr:cNvCxnSpPr>
          <a:endCxn id="10" idx="0"/>
        </xdr:cNvCxnSpPr>
      </xdr:nvCxnSpPr>
      <xdr:spPr>
        <a:xfrm flipH="1">
          <a:off x="1985962" y="16211550"/>
          <a:ext cx="28575" cy="16478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10</xdr:row>
      <xdr:rowOff>104775</xdr:rowOff>
    </xdr:from>
    <xdr:to>
      <xdr:col>7</xdr:col>
      <xdr:colOff>619125</xdr:colOff>
      <xdr:row>10</xdr:row>
      <xdr:rowOff>314325</xdr:rowOff>
    </xdr:to>
    <xdr:sp macro="" textlink="">
      <xdr:nvSpPr>
        <xdr:cNvPr id="2" name="右矢印 1"/>
        <xdr:cNvSpPr/>
      </xdr:nvSpPr>
      <xdr:spPr>
        <a:xfrm>
          <a:off x="5381625" y="2143125"/>
          <a:ext cx="466725" cy="209550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95250</xdr:colOff>
      <xdr:row>10</xdr:row>
      <xdr:rowOff>85725</xdr:rowOff>
    </xdr:from>
    <xdr:to>
      <xdr:col>9</xdr:col>
      <xdr:colOff>561975</xdr:colOff>
      <xdr:row>10</xdr:row>
      <xdr:rowOff>295275</xdr:rowOff>
    </xdr:to>
    <xdr:sp macro="" textlink="">
      <xdr:nvSpPr>
        <xdr:cNvPr id="3" name="右矢印 2"/>
        <xdr:cNvSpPr/>
      </xdr:nvSpPr>
      <xdr:spPr>
        <a:xfrm>
          <a:off x="7124700" y="2124075"/>
          <a:ext cx="466725" cy="209550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35056</xdr:colOff>
      <xdr:row>12</xdr:row>
      <xdr:rowOff>60819</xdr:rowOff>
    </xdr:from>
    <xdr:to>
      <xdr:col>9</xdr:col>
      <xdr:colOff>668852</xdr:colOff>
      <xdr:row>12</xdr:row>
      <xdr:rowOff>292227</xdr:rowOff>
    </xdr:to>
    <xdr:sp macro="" textlink="">
      <xdr:nvSpPr>
        <xdr:cNvPr id="4" name="右矢印 3"/>
        <xdr:cNvSpPr/>
      </xdr:nvSpPr>
      <xdr:spPr>
        <a:xfrm rot="2369417">
          <a:off x="4045081" y="2603994"/>
          <a:ext cx="633796" cy="231408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97425</xdr:colOff>
      <xdr:row>16</xdr:row>
      <xdr:rowOff>229691</xdr:rowOff>
    </xdr:from>
    <xdr:to>
      <xdr:col>12</xdr:col>
      <xdr:colOff>2765</xdr:colOff>
      <xdr:row>17</xdr:row>
      <xdr:rowOff>105327</xdr:rowOff>
    </xdr:to>
    <xdr:sp macro="" textlink="">
      <xdr:nvSpPr>
        <xdr:cNvPr id="5" name="右矢印 4"/>
        <xdr:cNvSpPr/>
      </xdr:nvSpPr>
      <xdr:spPr>
        <a:xfrm rot="1706685">
          <a:off x="8927100" y="3782516"/>
          <a:ext cx="1629365" cy="256636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214576</xdr:colOff>
      <xdr:row>15</xdr:row>
      <xdr:rowOff>38151</xdr:rowOff>
    </xdr:from>
    <xdr:to>
      <xdr:col>11</xdr:col>
      <xdr:colOff>1722190</xdr:colOff>
      <xdr:row>16</xdr:row>
      <xdr:rowOff>180542</xdr:rowOff>
    </xdr:to>
    <xdr:sp macro="" textlink="">
      <xdr:nvSpPr>
        <xdr:cNvPr id="6" name="右矢印 5"/>
        <xdr:cNvSpPr/>
      </xdr:nvSpPr>
      <xdr:spPr>
        <a:xfrm rot="949199">
          <a:off x="9044251" y="3467151"/>
          <a:ext cx="1507614" cy="266216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276224</xdr:colOff>
      <xdr:row>14</xdr:row>
      <xdr:rowOff>78226</xdr:rowOff>
    </xdr:from>
    <xdr:to>
      <xdr:col>11</xdr:col>
      <xdr:colOff>1657349</xdr:colOff>
      <xdr:row>14</xdr:row>
      <xdr:rowOff>314325</xdr:rowOff>
    </xdr:to>
    <xdr:sp macro="" textlink="">
      <xdr:nvSpPr>
        <xdr:cNvPr id="7" name="右矢印 6"/>
        <xdr:cNvSpPr/>
      </xdr:nvSpPr>
      <xdr:spPr>
        <a:xfrm>
          <a:off x="9105899" y="3126226"/>
          <a:ext cx="1381125" cy="236099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263337</xdr:colOff>
      <xdr:row>12</xdr:row>
      <xdr:rowOff>220430</xdr:rowOff>
    </xdr:from>
    <xdr:to>
      <xdr:col>11</xdr:col>
      <xdr:colOff>1646113</xdr:colOff>
      <xdr:row>13</xdr:row>
      <xdr:rowOff>123582</xdr:rowOff>
    </xdr:to>
    <xdr:sp macro="" textlink="">
      <xdr:nvSpPr>
        <xdr:cNvPr id="8" name="右矢印 7"/>
        <xdr:cNvSpPr/>
      </xdr:nvSpPr>
      <xdr:spPr>
        <a:xfrm rot="21031609">
          <a:off x="9093012" y="2763605"/>
          <a:ext cx="1382776" cy="284152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257969</xdr:colOff>
      <xdr:row>3</xdr:row>
      <xdr:rowOff>0</xdr:rowOff>
    </xdr:from>
    <xdr:to>
      <xdr:col>28</xdr:col>
      <xdr:colOff>245807</xdr:colOff>
      <xdr:row>67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9931797" y="684609"/>
          <a:ext cx="10941588" cy="1079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出納帳シート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/>
        </a:p>
        <a:p>
          <a:r>
            <a:rPr kumimoji="1" lang="ja-JP" altLang="en-US" sz="1100">
              <a:solidFill>
                <a:srgbClr val="FF0000"/>
              </a:solidFill>
            </a:rPr>
            <a:t>年度初め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en-US" altLang="ja-JP" sz="1100"/>
            <a:t>1</a:t>
          </a:r>
          <a:r>
            <a:rPr kumimoji="1" lang="ja-JP" altLang="en-US" sz="1100"/>
            <a:t>行を除く</a:t>
          </a:r>
          <a:endParaRPr kumimoji="1" lang="en-US" altLang="ja-JP" sz="1100"/>
        </a:p>
        <a:p>
          <a:r>
            <a:rPr kumimoji="1" lang="ja-JP" altLang="en-US" sz="1100"/>
            <a:t>　　　　Ａ列　～　Ｄ列</a:t>
          </a:r>
          <a:endParaRPr kumimoji="1" lang="en-US" altLang="ja-JP" sz="1100"/>
        </a:p>
        <a:p>
          <a:r>
            <a:rPr kumimoji="1" lang="ja-JP" altLang="en-US" sz="1100"/>
            <a:t>　　　　Ｆ列　～　Ｊ列</a:t>
          </a:r>
          <a:endParaRPr kumimoji="1" lang="en-US" altLang="ja-JP" sz="1100"/>
        </a:p>
        <a:p>
          <a:r>
            <a:rPr kumimoji="1" lang="ja-JP" altLang="en-US" sz="1100"/>
            <a:t>　　　　Ｌ列</a:t>
          </a:r>
          <a:endParaRPr kumimoji="1" lang="en-US" altLang="ja-JP" sz="1100"/>
        </a:p>
        <a:p>
          <a:r>
            <a:rPr kumimoji="1" lang="ja-JP" altLang="en-US" sz="1100"/>
            <a:t>　のデータを削除する</a:t>
          </a:r>
          <a:endParaRPr kumimoji="1" lang="en-US" altLang="ja-JP" sz="1100"/>
        </a:p>
        <a:p>
          <a:pPr algn="ctr"/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　Ｅ列とＫ列は、式が入っています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>
              <a:solidFill>
                <a:srgbClr val="FF0000"/>
              </a:solidFill>
            </a:rPr>
            <a:t>式の内容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 B</a:t>
          </a:r>
          <a:r>
            <a:rPr kumimoji="1" lang="ja-JP" altLang="en-US" sz="1100"/>
            <a:t>列の入力規則</a:t>
          </a:r>
          <a:endParaRPr kumimoji="1" lang="en-US" altLang="ja-JP" sz="1100"/>
        </a:p>
        <a:p>
          <a:r>
            <a:rPr kumimoji="1" lang="ja-JP" altLang="en-US" sz="1100"/>
            <a:t>　　</a:t>
          </a:r>
          <a:r>
            <a:rPr kumimoji="1" lang="en-US" altLang="ja-JP" sz="1100"/>
            <a:t>=IF(A2="</a:t>
          </a:r>
          <a:r>
            <a:rPr kumimoji="1" lang="ja-JP" altLang="en-US" sz="1100"/>
            <a:t>収入</a:t>
          </a:r>
          <a:r>
            <a:rPr kumimoji="1" lang="en-US" altLang="ja-JP" sz="1100"/>
            <a:t>",</a:t>
          </a:r>
          <a:r>
            <a:rPr kumimoji="1" lang="ja-JP" altLang="en-US" sz="1100"/>
            <a:t>科目</a:t>
          </a:r>
          <a:r>
            <a:rPr kumimoji="1" lang="en-US" altLang="ja-JP" sz="1100"/>
            <a:t>!$C$2:$C$14,</a:t>
          </a:r>
          <a:r>
            <a:rPr kumimoji="1" lang="ja-JP" altLang="en-US" sz="1100"/>
            <a:t>科目</a:t>
          </a:r>
          <a:r>
            <a:rPr kumimoji="1" lang="en-US" altLang="ja-JP" sz="1100"/>
            <a:t>!$G$2:$G$26)</a:t>
          </a:r>
        </a:p>
        <a:p>
          <a:r>
            <a:rPr kumimoji="1" lang="ja-JP" altLang="en-US" sz="1100"/>
            <a:t>　　</a:t>
          </a:r>
          <a:r>
            <a:rPr kumimoji="1" lang="en-US" altLang="ja-JP" sz="1100"/>
            <a:t>B3</a:t>
          </a:r>
          <a:r>
            <a:rPr kumimoji="1" lang="ja-JP" altLang="en-US" sz="1100"/>
            <a:t>～は、オートフィルで</a:t>
          </a:r>
        </a:p>
        <a:p>
          <a:endParaRPr kumimoji="1" lang="en-US" altLang="ja-JP" sz="1100"/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列の入力規則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=IF(A2="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収入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!$D$2:$D$14,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!$H$2:$H$26)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=IFERROR(IF(A2="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収入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",INDEX(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!$E$2:$E$14,MATCH(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出納帳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!C2,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!$D$2:$D$14,0)),IF(A2="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支出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",INDEX(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!$I$2:$I$26,MATCH(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出納帳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!C2,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!$H$2:$H$26,0)),"")),"")</a:t>
          </a:r>
          <a:endParaRPr kumimoji="1" lang="en-US" altLang="ja-JP" sz="1100"/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lang="ja-JP" altLang="ja-JP">
            <a:effectLst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セルのみ　   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=I2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=IF(I3 &amp; J3="","",K2+I3-J3)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K4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(</a:t>
          </a:r>
          <a:r>
            <a:rPr kumimoji="1" lang="ja-JP" altLang="en-US" sz="1100"/>
            <a:t>参考</a:t>
          </a:r>
          <a:r>
            <a:rPr kumimoji="1" lang="en-US" altLang="ja-JP" sz="1100"/>
            <a:t>)</a:t>
          </a:r>
        </a:p>
        <a:p>
          <a:endParaRPr kumimoji="1" lang="en-US" altLang="ja-JP" sz="1100"/>
        </a:p>
        <a:p>
          <a:r>
            <a:rPr kumimoji="1" lang="ja-JP" altLang="en-US" sz="1100"/>
            <a:t>　　もし、科目シートで、収入と支出が同じ列であれば、</a:t>
          </a:r>
          <a:r>
            <a:rPr kumimoji="1" lang="en-US" altLang="ja-JP" sz="1100"/>
            <a:t>E</a:t>
          </a:r>
          <a:r>
            <a:rPr kumimoji="1" lang="ja-JP" altLang="en-US" sz="1100"/>
            <a:t>列の式は</a:t>
          </a:r>
          <a:endParaRPr kumimoji="1" lang="en-US" altLang="ja-JP" sz="1100"/>
        </a:p>
        <a:p>
          <a:r>
            <a:rPr kumimoji="1" lang="ja-JP" altLang="en-US" sz="1100"/>
            <a:t>　　　　　　　　　　</a:t>
          </a:r>
          <a:r>
            <a:rPr kumimoji="1" lang="en-US" altLang="ja-JP" sz="1100"/>
            <a:t>E2</a:t>
          </a:r>
          <a:r>
            <a:rPr kumimoji="1" lang="ja-JP" altLang="en-US" sz="1100"/>
            <a:t>セルの値　　　</a:t>
          </a:r>
          <a:r>
            <a:rPr kumimoji="1" lang="en-US" altLang="ja-JP" sz="1100"/>
            <a:t>=IF(C2="","",INDEX(</a:t>
          </a:r>
          <a:r>
            <a:rPr kumimoji="1" lang="ja-JP" altLang="en-US" sz="1100"/>
            <a:t>科目</a:t>
          </a:r>
          <a:r>
            <a:rPr kumimoji="1" lang="en-US" altLang="ja-JP" sz="1100"/>
            <a:t>!$E$2:$E$39,MATCH(</a:t>
          </a:r>
          <a:r>
            <a:rPr kumimoji="1" lang="ja-JP" altLang="en-US" sz="1100"/>
            <a:t>出納帳</a:t>
          </a:r>
          <a:r>
            <a:rPr kumimoji="1" lang="en-US" altLang="ja-JP" sz="1100"/>
            <a:t>!C2,</a:t>
          </a:r>
          <a:r>
            <a:rPr kumimoji="1" lang="ja-JP" altLang="en-US" sz="1100"/>
            <a:t>科目</a:t>
          </a:r>
          <a:r>
            <a:rPr kumimoji="1" lang="en-US" altLang="ja-JP" sz="1100"/>
            <a:t>!$D$2:$D$39,0)))</a:t>
          </a:r>
        </a:p>
        <a:p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入力データを削除したい場合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/>
        </a:p>
        <a:p>
          <a:r>
            <a:rPr kumimoji="1" lang="ja-JP" altLang="en-US" sz="1100"/>
            <a:t>　　対象の行を削除しないで、金額の列を　</a:t>
          </a:r>
          <a:r>
            <a:rPr kumimoji="1" lang="en-US" altLang="ja-JP" sz="1100"/>
            <a:t>0</a:t>
          </a:r>
          <a:r>
            <a:rPr kumimoji="1" lang="ja-JP" altLang="en-US" sz="1100"/>
            <a:t>　にしてください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　もし、行を削除すると、Ｋ列の式が崩れてしまいます。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13</xdr:col>
      <xdr:colOff>251810</xdr:colOff>
      <xdr:row>13</xdr:row>
      <xdr:rowOff>21896</xdr:rowOff>
    </xdr:from>
    <xdr:to>
      <xdr:col>14</xdr:col>
      <xdr:colOff>76638</xdr:colOff>
      <xdr:row>14</xdr:row>
      <xdr:rowOff>54741</xdr:rowOff>
    </xdr:to>
    <xdr:sp macro="" textlink="">
      <xdr:nvSpPr>
        <xdr:cNvPr id="5" name="正方形/長方形 4"/>
        <xdr:cNvSpPr/>
      </xdr:nvSpPr>
      <xdr:spPr>
        <a:xfrm>
          <a:off x="10630776" y="2463362"/>
          <a:ext cx="514569" cy="20801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76637</xdr:colOff>
      <xdr:row>12</xdr:row>
      <xdr:rowOff>153276</xdr:rowOff>
    </xdr:from>
    <xdr:ext cx="1215259" cy="275717"/>
    <xdr:sp macro="" textlink="">
      <xdr:nvSpPr>
        <xdr:cNvPr id="6" name="テキスト ボックス 5"/>
        <xdr:cNvSpPr txBox="1"/>
      </xdr:nvSpPr>
      <xdr:spPr>
        <a:xfrm>
          <a:off x="11145344" y="2419569"/>
          <a:ext cx="121525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この色のセル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333375</xdr:colOff>
      <xdr:row>4</xdr:row>
      <xdr:rowOff>28574</xdr:rowOff>
    </xdr:from>
    <xdr:to>
      <xdr:col>20</xdr:col>
      <xdr:colOff>666750</xdr:colOff>
      <xdr:row>32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8934450" y="790574"/>
          <a:ext cx="6505575" cy="52292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集計シート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en-US" altLang="ja-JP" sz="1100"/>
            <a:t>   </a:t>
          </a:r>
        </a:p>
        <a:p>
          <a:r>
            <a:rPr kumimoji="1" lang="ja-JP" altLang="en-US" sz="1100"/>
            <a:t>最初に、科目シートの収入と支出の内容を　科目シートよりコピーして、集計シートに、値を貼り付ける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金額の計は、出納帳シートに、データを入力すると、自動的に集計される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>
              <a:solidFill>
                <a:srgbClr val="FF0000"/>
              </a:solidFill>
            </a:rPr>
            <a:t>E</a:t>
          </a:r>
          <a:r>
            <a:rPr kumimoji="1" lang="ja-JP" altLang="en-US" sz="1100">
              <a:solidFill>
                <a:srgbClr val="FF0000"/>
              </a:solidFill>
            </a:rPr>
            <a:t>列　と　</a:t>
          </a:r>
          <a:r>
            <a:rPr kumimoji="1" lang="en-US" altLang="ja-JP" sz="1100">
              <a:solidFill>
                <a:srgbClr val="FF0000"/>
              </a:solidFill>
            </a:rPr>
            <a:t>K</a:t>
          </a:r>
          <a:r>
            <a:rPr kumimoji="1" lang="ja-JP" altLang="en-US" sz="1100">
              <a:solidFill>
                <a:srgbClr val="FF0000"/>
              </a:solidFill>
            </a:rPr>
            <a:t>列に式が入っています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/>
        </a:p>
        <a:p>
          <a:r>
            <a:rPr kumimoji="1" lang="en-US" altLang="ja-JP" sz="1100"/>
            <a:t> 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　</a:t>
          </a:r>
          <a:r>
            <a:rPr kumimoji="1" lang="en-US" altLang="ja-JP" sz="1100"/>
            <a:t>           =SUMIFS(</a:t>
          </a:r>
          <a:r>
            <a:rPr kumimoji="1" lang="ja-JP" altLang="en-US" sz="1100"/>
            <a:t>出納帳</a:t>
          </a:r>
          <a:r>
            <a:rPr kumimoji="1" lang="en-US" altLang="ja-JP" sz="1100"/>
            <a:t>!$I$2:$I$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出納帳</a:t>
          </a:r>
          <a:r>
            <a:rPr kumimoji="1" lang="en-US" altLang="ja-JP" sz="1100"/>
            <a:t>!$E$2:$E$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集計</a:t>
          </a:r>
          <a:r>
            <a:rPr kumimoji="1" lang="en-US" altLang="ja-JP" sz="1100"/>
            <a:t>!D2)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endParaRPr lang="ja-JP" altLang="ja-JP">
            <a:effectLst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</a:t>
          </a:r>
          <a:r>
            <a:rPr kumimoji="1" lang="ja-JP" altLang="en-US" sz="1100"/>
            <a:t>　　　　　</a:t>
          </a:r>
          <a:r>
            <a:rPr kumimoji="1" lang="en-US" altLang="ja-JP" sz="1100"/>
            <a:t>=SUMIFS(</a:t>
          </a:r>
          <a:r>
            <a:rPr kumimoji="1" lang="ja-JP" altLang="en-US" sz="1100"/>
            <a:t>出納帳</a:t>
          </a:r>
          <a:r>
            <a:rPr kumimoji="1" lang="en-US" altLang="ja-JP" sz="1100"/>
            <a:t>!$J$2:$J$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出納帳</a:t>
          </a:r>
          <a:r>
            <a:rPr kumimoji="1" lang="en-US" altLang="ja-JP" sz="1100"/>
            <a:t>!$E$2:$E$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集計</a:t>
          </a:r>
          <a:r>
            <a:rPr kumimoji="1" lang="en-US" altLang="ja-JP" sz="1100"/>
            <a:t>!J2)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       </a:t>
          </a:r>
          <a:r>
            <a:rPr kumimoji="1" lang="ja-JP" altLang="en-US" sz="1100"/>
            <a:t>集計対象の行は、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ja-JP" altLang="en-US" sz="1100"/>
            <a:t>　になっていますが　出納帳の行数が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 </a:t>
          </a:r>
          <a:r>
            <a:rPr kumimoji="1" lang="ja-JP" altLang="en-US" sz="1100"/>
            <a:t>より増加した場合</a:t>
          </a:r>
          <a:endParaRPr kumimoji="1" lang="en-US" altLang="ja-JP" sz="1100"/>
        </a:p>
        <a:p>
          <a:r>
            <a:rPr kumimoji="1" lang="ja-JP" altLang="en-US" sz="1100"/>
            <a:t>　　　</a:t>
          </a:r>
          <a:r>
            <a:rPr kumimoji="1" lang="en-US" altLang="ja-JP" sz="1100"/>
            <a:t>E</a:t>
          </a:r>
          <a:r>
            <a:rPr kumimoji="1" lang="ja-JP" altLang="en-US" sz="1100"/>
            <a:t>列とＫ列の式の数字を修正して、対象の行を全部修正してください</a:t>
          </a:r>
        </a:p>
      </xdr:txBody>
    </xdr:sp>
    <xdr:clientData/>
  </xdr:twoCellAnchor>
  <xdr:twoCellAnchor>
    <xdr:from>
      <xdr:col>11</xdr:col>
      <xdr:colOff>542925</xdr:colOff>
      <xdr:row>8</xdr:row>
      <xdr:rowOff>15217</xdr:rowOff>
    </xdr:from>
    <xdr:to>
      <xdr:col>12</xdr:col>
      <xdr:colOff>371694</xdr:colOff>
      <xdr:row>9</xdr:row>
      <xdr:rowOff>32734</xdr:rowOff>
    </xdr:to>
    <xdr:sp macro="" textlink="">
      <xdr:nvSpPr>
        <xdr:cNvPr id="3" name="正方形/長方形 2"/>
        <xdr:cNvSpPr/>
      </xdr:nvSpPr>
      <xdr:spPr>
        <a:xfrm>
          <a:off x="8467725" y="1539217"/>
          <a:ext cx="514569" cy="20801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12</xdr:col>
      <xdr:colOff>371693</xdr:colOff>
      <xdr:row>7</xdr:row>
      <xdr:rowOff>161924</xdr:rowOff>
    </xdr:from>
    <xdr:ext cx="1215259" cy="275717"/>
    <xdr:sp macro="" textlink="">
      <xdr:nvSpPr>
        <xdr:cNvPr id="4" name="テキスト ボックス 3"/>
        <xdr:cNvSpPr txBox="1"/>
      </xdr:nvSpPr>
      <xdr:spPr>
        <a:xfrm>
          <a:off x="8982293" y="1495424"/>
          <a:ext cx="121525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この色のセル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651199</xdr:colOff>
      <xdr:row>3</xdr:row>
      <xdr:rowOff>220702</xdr:rowOff>
    </xdr:from>
    <xdr:to>
      <xdr:col>19</xdr:col>
      <xdr:colOff>534329</xdr:colOff>
      <xdr:row>34</xdr:row>
      <xdr:rowOff>64577</xdr:rowOff>
    </xdr:to>
    <xdr:sp macro="" textlink="">
      <xdr:nvSpPr>
        <xdr:cNvPr id="2" name="テキスト ボックス 1"/>
        <xdr:cNvSpPr txBox="1"/>
      </xdr:nvSpPr>
      <xdr:spPr>
        <a:xfrm>
          <a:off x="13509949" y="917653"/>
          <a:ext cx="6736484" cy="70457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決算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最初に、科目シートの収入と支出の内容を　科目シートよりコピーして、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決算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シートに、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値を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貼り付ける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solidFill>
              <a:srgbClr val="FF0000"/>
            </a:solidFill>
            <a:effectLst/>
          </a:endParaRPr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予算金額は、手入力で金額を入力してください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     E</a:t>
          </a:r>
          <a:r>
            <a:rPr kumimoji="1" lang="ja-JP" altLang="en-US" sz="1100"/>
            <a:t>列　と　</a:t>
          </a:r>
          <a:r>
            <a:rPr kumimoji="1" lang="en-US" altLang="ja-JP" sz="1100"/>
            <a:t>K</a:t>
          </a:r>
          <a:r>
            <a:rPr kumimoji="1" lang="ja-JP" altLang="en-US" sz="1100"/>
            <a:t>列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実績金額は、出納帳に、デ－タ入力すると自動で集計されます</a:t>
          </a:r>
          <a:endParaRPr kumimoji="1" lang="en-US" altLang="ja-JP" sz="1100"/>
        </a:p>
        <a:p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F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　と　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列に式が入っています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F2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kumimoji="1" lang="en-US" altLang="ja-JP" sz="1100"/>
            <a:t>=SUMIFS(</a:t>
          </a:r>
          <a:r>
            <a:rPr kumimoji="1" lang="ja-JP" altLang="en-US" sz="1100"/>
            <a:t>出納帳</a:t>
          </a:r>
          <a:r>
            <a:rPr kumimoji="1" lang="en-US" altLang="ja-JP" sz="1100"/>
            <a:t>!$I$2:$I$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出納帳</a:t>
          </a:r>
          <a:r>
            <a:rPr kumimoji="1" lang="en-US" altLang="ja-JP" sz="1100"/>
            <a:t>!$E$2:$E$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決算</a:t>
          </a:r>
          <a:r>
            <a:rPr kumimoji="1" lang="en-US" altLang="ja-JP" sz="1100"/>
            <a:t>!D2)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F3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</a:t>
          </a:r>
          <a:r>
            <a:rPr lang="en-US" altLang="ja-JP">
              <a:effectLst/>
            </a:rPr>
            <a:t>                    =SUMIFS(</a:t>
          </a:r>
          <a:r>
            <a:rPr lang="ja-JP" altLang="en-US">
              <a:effectLst/>
            </a:rPr>
            <a:t>出納帳</a:t>
          </a:r>
          <a:r>
            <a:rPr lang="en-US" altLang="ja-JP">
              <a:effectLst/>
            </a:rPr>
            <a:t>!$J$2:$J$</a:t>
          </a:r>
          <a:r>
            <a:rPr lang="en-US" altLang="ja-JP">
              <a:solidFill>
                <a:srgbClr val="FF0000"/>
              </a:solidFill>
              <a:effectLst/>
            </a:rPr>
            <a:t>300</a:t>
          </a:r>
          <a:r>
            <a:rPr lang="en-US" altLang="ja-JP">
              <a:effectLst/>
            </a:rPr>
            <a:t>,</a:t>
          </a:r>
          <a:r>
            <a:rPr lang="ja-JP" altLang="en-US">
              <a:effectLst/>
            </a:rPr>
            <a:t>出納帳</a:t>
          </a:r>
          <a:r>
            <a:rPr lang="en-US" altLang="ja-JP">
              <a:effectLst/>
            </a:rPr>
            <a:t>!$E$2:$E$</a:t>
          </a:r>
          <a:r>
            <a:rPr lang="en-US" altLang="ja-JP">
              <a:solidFill>
                <a:srgbClr val="FF0000"/>
              </a:solidFill>
              <a:effectLst/>
            </a:rPr>
            <a:t>300</a:t>
          </a:r>
          <a:r>
            <a:rPr lang="en-US" altLang="ja-JP">
              <a:effectLst/>
            </a:rPr>
            <a:t>,</a:t>
          </a:r>
          <a:r>
            <a:rPr lang="ja-JP" altLang="en-US">
              <a:effectLst/>
            </a:rPr>
            <a:t>決算</a:t>
          </a:r>
          <a:r>
            <a:rPr lang="en-US" altLang="ja-JP">
              <a:effectLst/>
            </a:rPr>
            <a:t>!J2)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L3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集計対象の行は、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300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になっていますが　出納帳の行数が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300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より増加した場合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列と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列の式の数字を修正して、対象の行を全部修正してください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endParaRPr kumimoji="1" lang="en-US" altLang="ja-JP" sz="1100"/>
        </a:p>
        <a:p>
          <a:r>
            <a:rPr kumimoji="1" lang="en-US" altLang="ja-JP" sz="1100" baseline="0"/>
            <a:t>  </a:t>
          </a:r>
          <a:r>
            <a:rPr kumimoji="1" lang="ja-JP" altLang="en-US" sz="1100" baseline="0"/>
            <a:t>収入と支出の総計および繰越金額は　</a:t>
          </a:r>
          <a:r>
            <a:rPr kumimoji="1" lang="en-US" altLang="ja-JP" sz="1100" baseline="0"/>
            <a:t>31</a:t>
          </a:r>
          <a:r>
            <a:rPr kumimoji="1" lang="ja-JP" altLang="en-US" sz="1100" baseline="0"/>
            <a:t>と</a:t>
          </a:r>
          <a:r>
            <a:rPr kumimoji="1" lang="en-US" altLang="ja-JP" sz="1100" baseline="0"/>
            <a:t>32</a:t>
          </a:r>
          <a:r>
            <a:rPr kumimoji="1" lang="ja-JP" altLang="en-US" sz="1100" baseline="0"/>
            <a:t>行に設定しています</a:t>
          </a:r>
          <a:endParaRPr kumimoji="1" lang="en-US" altLang="ja-JP" sz="1100" baseline="0"/>
        </a:p>
        <a:p>
          <a:r>
            <a:rPr kumimoji="1" lang="ja-JP" altLang="en-US" sz="1100" baseline="0"/>
            <a:t>  科目の件数によって、セルの位置をずらしてください</a:t>
          </a:r>
          <a:endParaRPr kumimoji="1" lang="en-US" altLang="ja-JP" sz="1100" baseline="0"/>
        </a:p>
        <a:p>
          <a:r>
            <a:rPr kumimoji="1" lang="en-US" altLang="ja-JP" sz="1100" baseline="0"/>
            <a:t>  </a:t>
          </a:r>
          <a:r>
            <a:rPr kumimoji="1" lang="ja-JP" altLang="en-US" sz="1100" baseline="0"/>
            <a:t>合計の式は、普通の</a:t>
          </a:r>
          <a:r>
            <a:rPr kumimoji="1" lang="en-US" altLang="ja-JP" sz="1100" baseline="0"/>
            <a:t>SUM</a:t>
          </a:r>
          <a:r>
            <a:rPr kumimoji="1" lang="ja-JP" altLang="en-US" sz="1100" baseline="0"/>
            <a:t>関数です</a:t>
          </a:r>
          <a:endParaRPr kumimoji="1" lang="en-US" altLang="ja-JP" sz="1100" baseline="0"/>
        </a:p>
        <a:p>
          <a:r>
            <a:rPr kumimoji="1" lang="ja-JP" altLang="en-US" sz="1100" baseline="0"/>
            <a:t>　</a:t>
          </a:r>
          <a:endParaRPr kumimoji="1" lang="ja-JP" altLang="en-US" sz="1100"/>
        </a:p>
      </xdr:txBody>
    </xdr:sp>
    <xdr:clientData/>
  </xdr:twoCellAnchor>
  <xdr:twoCellAnchor>
    <xdr:from>
      <xdr:col>13</xdr:col>
      <xdr:colOff>673540</xdr:colOff>
      <xdr:row>7</xdr:row>
      <xdr:rowOff>82788</xdr:rowOff>
    </xdr:from>
    <xdr:to>
      <xdr:col>13</xdr:col>
      <xdr:colOff>1188109</xdr:colOff>
      <xdr:row>8</xdr:row>
      <xdr:rowOff>58786</xdr:rowOff>
    </xdr:to>
    <xdr:sp macro="" textlink="">
      <xdr:nvSpPr>
        <xdr:cNvPr id="5" name="正方形/長方形 4"/>
        <xdr:cNvSpPr/>
      </xdr:nvSpPr>
      <xdr:spPr>
        <a:xfrm>
          <a:off x="13471232" y="1706923"/>
          <a:ext cx="514569" cy="20801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13</xdr:col>
      <xdr:colOff>1188108</xdr:colOff>
      <xdr:row>7</xdr:row>
      <xdr:rowOff>38995</xdr:rowOff>
    </xdr:from>
    <xdr:ext cx="1215259" cy="275717"/>
    <xdr:sp macro="" textlink="">
      <xdr:nvSpPr>
        <xdr:cNvPr id="6" name="テキスト ボックス 5"/>
        <xdr:cNvSpPr txBox="1"/>
      </xdr:nvSpPr>
      <xdr:spPr>
        <a:xfrm>
          <a:off x="13985800" y="1663130"/>
          <a:ext cx="121525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この色のセル</a:t>
          </a:r>
        </a:p>
      </xdr:txBody>
    </xdr:sp>
    <xdr:clientData/>
  </xdr:oneCellAnchor>
  <xdr:twoCellAnchor>
    <xdr:from>
      <xdr:col>13</xdr:col>
      <xdr:colOff>634663</xdr:colOff>
      <xdr:row>12</xdr:row>
      <xdr:rowOff>141104</xdr:rowOff>
    </xdr:from>
    <xdr:to>
      <xdr:col>13</xdr:col>
      <xdr:colOff>1149232</xdr:colOff>
      <xdr:row>13</xdr:row>
      <xdr:rowOff>117102</xdr:rowOff>
    </xdr:to>
    <xdr:sp macro="" textlink="">
      <xdr:nvSpPr>
        <xdr:cNvPr id="7" name="正方形/長方形 6"/>
        <xdr:cNvSpPr/>
      </xdr:nvSpPr>
      <xdr:spPr>
        <a:xfrm>
          <a:off x="13464255" y="2940288"/>
          <a:ext cx="514569" cy="209263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13</xdr:col>
      <xdr:colOff>1149231</xdr:colOff>
      <xdr:row>12</xdr:row>
      <xdr:rowOff>97311</xdr:rowOff>
    </xdr:from>
    <xdr:ext cx="1215259" cy="275717"/>
    <xdr:sp macro="" textlink="">
      <xdr:nvSpPr>
        <xdr:cNvPr id="8" name="テキスト ボックス 7"/>
        <xdr:cNvSpPr txBox="1"/>
      </xdr:nvSpPr>
      <xdr:spPr>
        <a:xfrm>
          <a:off x="13978823" y="2896495"/>
          <a:ext cx="121525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この色のセル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205726</xdr:colOff>
      <xdr:row>4</xdr:row>
      <xdr:rowOff>59529</xdr:rowOff>
    </xdr:from>
    <xdr:to>
      <xdr:col>20</xdr:col>
      <xdr:colOff>482957</xdr:colOff>
      <xdr:row>11</xdr:row>
      <xdr:rowOff>134155</xdr:rowOff>
    </xdr:to>
    <xdr:sp macro="" textlink="">
      <xdr:nvSpPr>
        <xdr:cNvPr id="2" name="テキスト ボックス 1"/>
        <xdr:cNvSpPr txBox="1"/>
      </xdr:nvSpPr>
      <xdr:spPr>
        <a:xfrm>
          <a:off x="13782205" y="1132768"/>
          <a:ext cx="5683675" cy="16710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1---</a:t>
          </a:r>
          <a:r>
            <a:rPr kumimoji="1" lang="ja-JP" altLang="en-US" sz="1100"/>
            <a:t>科目の項目は、全部入力してください</a:t>
          </a:r>
          <a:endParaRPr kumimoji="1" lang="en-US" altLang="ja-JP" sz="1100"/>
        </a:p>
        <a:p>
          <a:r>
            <a:rPr kumimoji="1" lang="en-US" altLang="ja-JP" sz="1100"/>
            <a:t>2---</a:t>
          </a:r>
          <a:r>
            <a:rPr kumimoji="1" lang="ja-JP" altLang="en-US" sz="1100"/>
            <a:t>ＣＤ（コード）は、必ず設定願います</a:t>
          </a:r>
          <a:endParaRPr kumimoji="1" lang="en-US" altLang="ja-JP" sz="1100"/>
        </a:p>
        <a:p>
          <a:r>
            <a:rPr kumimoji="1" lang="en-US" altLang="ja-JP" sz="1100"/>
            <a:t>3---</a:t>
          </a:r>
          <a:r>
            <a:rPr kumimoji="1" lang="ja-JP" altLang="en-US" sz="1100"/>
            <a:t>ＣＤ（コード）は、収入と支出と分けて、重複のないようにしてください</a:t>
          </a:r>
          <a:endParaRPr kumimoji="1" lang="en-US" altLang="ja-JP" sz="1100"/>
        </a:p>
        <a:p>
          <a:r>
            <a:rPr kumimoji="1" lang="en-US" altLang="ja-JP" sz="1100"/>
            <a:t>4---</a:t>
          </a:r>
          <a:r>
            <a:rPr kumimoji="1" lang="ja-JP" altLang="en-US" sz="1100"/>
            <a:t>中分類は同じ内容を続けて設定ねがいます（使用方法のシートに詳細を記載）</a:t>
          </a:r>
          <a:endParaRPr kumimoji="1" lang="en-US" altLang="ja-JP" sz="1100"/>
        </a:p>
        <a:p>
          <a:r>
            <a:rPr kumimoji="1" lang="en-US" altLang="ja-JP" sz="1100"/>
            <a:t>5---</a:t>
          </a:r>
          <a:r>
            <a:rPr kumimoji="1" lang="ja-JP" altLang="en-US" sz="1100"/>
            <a:t>ＣＤ（コード）は、上２桁で、中分類をグループ別に設定ねがいます</a:t>
          </a:r>
          <a:endParaRPr kumimoji="1" lang="en-US" altLang="ja-JP" sz="1100"/>
        </a:p>
        <a:p>
          <a:r>
            <a:rPr kumimoji="1" lang="en-US" altLang="ja-JP" sz="1100"/>
            <a:t>6---CD(</a:t>
          </a:r>
          <a:r>
            <a:rPr kumimoji="1" lang="ja-JP" altLang="en-US" sz="1100"/>
            <a:t>コード）は、数字として設定してください</a:t>
          </a:r>
          <a:endParaRPr kumimoji="1" lang="en-US" altLang="ja-JP" sz="1100"/>
        </a:p>
        <a:p>
          <a:r>
            <a:rPr kumimoji="1" lang="en-US" altLang="ja-JP" sz="1100"/>
            <a:t>7---</a:t>
          </a:r>
          <a:r>
            <a:rPr kumimoji="1" lang="ja-JP" altLang="en-US" sz="1100"/>
            <a:t>年は、パソコンの年の前後、あわせて３年間を自動設定します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AI88"/>
  <sheetViews>
    <sheetView tabSelected="1" zoomScaleNormal="100" workbookViewId="0">
      <selection activeCell="BE19" sqref="BE19"/>
    </sheetView>
  </sheetViews>
  <sheetFormatPr defaultColWidth="2.25" defaultRowHeight="13.5"/>
  <cols>
    <col min="2" max="3" width="2.5" bestFit="1" customWidth="1"/>
  </cols>
  <sheetData>
    <row r="2" spans="2:31">
      <c r="AE2" t="s">
        <v>215</v>
      </c>
    </row>
    <row r="3" spans="2:31" ht="24">
      <c r="F3" s="20" t="s">
        <v>165</v>
      </c>
    </row>
    <row r="5" spans="2:31">
      <c r="B5">
        <v>1</v>
      </c>
      <c r="D5" t="s">
        <v>201</v>
      </c>
    </row>
    <row r="7" spans="2:31">
      <c r="D7" t="s">
        <v>166</v>
      </c>
    </row>
    <row r="9" spans="2:31">
      <c r="D9" t="s">
        <v>167</v>
      </c>
    </row>
    <row r="11" spans="2:31">
      <c r="D11" t="s">
        <v>168</v>
      </c>
    </row>
    <row r="13" spans="2:31">
      <c r="D13" t="s">
        <v>169</v>
      </c>
    </row>
    <row r="15" spans="2:31">
      <c r="D15" t="s">
        <v>199</v>
      </c>
    </row>
    <row r="17" spans="2:11">
      <c r="D17" t="s">
        <v>200</v>
      </c>
    </row>
    <row r="19" spans="2:11">
      <c r="B19">
        <v>2</v>
      </c>
      <c r="D19" t="s">
        <v>182</v>
      </c>
    </row>
    <row r="21" spans="2:11">
      <c r="I21" t="s">
        <v>170</v>
      </c>
    </row>
    <row r="23" spans="2:11">
      <c r="K23" t="s">
        <v>171</v>
      </c>
    </row>
    <row r="24" spans="2:11">
      <c r="K24" t="s">
        <v>172</v>
      </c>
    </row>
    <row r="25" spans="2:11">
      <c r="K25" t="s">
        <v>173</v>
      </c>
    </row>
    <row r="26" spans="2:11">
      <c r="K26" t="s">
        <v>174</v>
      </c>
    </row>
    <row r="27" spans="2:11">
      <c r="K27" t="s">
        <v>175</v>
      </c>
    </row>
    <row r="28" spans="2:11">
      <c r="K28" t="s">
        <v>176</v>
      </c>
    </row>
    <row r="30" spans="2:11">
      <c r="I30" t="s">
        <v>177</v>
      </c>
    </row>
    <row r="31" spans="2:11">
      <c r="J31" t="s">
        <v>178</v>
      </c>
    </row>
    <row r="33" spans="3:35">
      <c r="K33" t="s">
        <v>179</v>
      </c>
      <c r="AB33" t="s">
        <v>180</v>
      </c>
    </row>
    <row r="34" spans="3:35">
      <c r="M34" t="s">
        <v>1</v>
      </c>
      <c r="R34" t="s">
        <v>2</v>
      </c>
      <c r="AD34" t="s">
        <v>1</v>
      </c>
      <c r="AI34" t="s">
        <v>2</v>
      </c>
    </row>
    <row r="36" spans="3:35">
      <c r="M36" t="s">
        <v>14</v>
      </c>
      <c r="R36" t="s">
        <v>47</v>
      </c>
      <c r="AD36" t="s">
        <v>14</v>
      </c>
      <c r="AI36" t="s">
        <v>47</v>
      </c>
    </row>
    <row r="37" spans="3:35">
      <c r="M37" t="s">
        <v>14</v>
      </c>
      <c r="R37" t="s">
        <v>43</v>
      </c>
      <c r="AD37" t="s">
        <v>14</v>
      </c>
      <c r="AI37" t="s">
        <v>43</v>
      </c>
    </row>
    <row r="38" spans="3:35">
      <c r="M38" t="s">
        <v>14</v>
      </c>
      <c r="R38" t="s">
        <v>39</v>
      </c>
      <c r="AD38" t="s">
        <v>20</v>
      </c>
      <c r="AI38" t="s">
        <v>21</v>
      </c>
    </row>
    <row r="39" spans="3:35">
      <c r="M39" t="s">
        <v>20</v>
      </c>
      <c r="R39" t="s">
        <v>21</v>
      </c>
      <c r="AD39" t="s">
        <v>20</v>
      </c>
      <c r="AI39" t="s">
        <v>22</v>
      </c>
    </row>
    <row r="40" spans="3:35">
      <c r="M40" t="s">
        <v>20</v>
      </c>
      <c r="R40" t="s">
        <v>22</v>
      </c>
      <c r="AD40" t="s">
        <v>14</v>
      </c>
      <c r="AI40" t="s">
        <v>39</v>
      </c>
    </row>
    <row r="43" spans="3:35">
      <c r="I43" t="s">
        <v>181</v>
      </c>
    </row>
    <row r="47" spans="3:35">
      <c r="C47">
        <v>3</v>
      </c>
      <c r="E47" t="s">
        <v>183</v>
      </c>
    </row>
    <row r="49" spans="3:15">
      <c r="I49" s="16" t="s">
        <v>184</v>
      </c>
    </row>
    <row r="50" spans="3:15" ht="15">
      <c r="I50" s="17" t="s">
        <v>185</v>
      </c>
    </row>
    <row r="51" spans="3:15">
      <c r="I51" s="17" t="s">
        <v>186</v>
      </c>
    </row>
    <row r="52" spans="3:15">
      <c r="I52" s="17" t="s">
        <v>187</v>
      </c>
    </row>
    <row r="53" spans="3:15">
      <c r="I53" s="17" t="s">
        <v>188</v>
      </c>
    </row>
    <row r="54" spans="3:15">
      <c r="I54" s="17" t="s">
        <v>203</v>
      </c>
    </row>
    <row r="57" spans="3:15">
      <c r="F57" s="42" t="s">
        <v>210</v>
      </c>
      <c r="G57" s="16"/>
      <c r="H57" s="16"/>
      <c r="I57" s="16"/>
      <c r="J57" s="16"/>
      <c r="K57" s="16"/>
      <c r="L57" s="16"/>
      <c r="M57" s="16"/>
      <c r="N57" s="16"/>
      <c r="O57" s="16"/>
    </row>
    <row r="59" spans="3:15">
      <c r="I59" t="s">
        <v>211</v>
      </c>
    </row>
    <row r="61" spans="3:15">
      <c r="I61" t="s">
        <v>212</v>
      </c>
    </row>
    <row r="63" spans="3:15">
      <c r="C63">
        <v>4</v>
      </c>
      <c r="E63" s="19" t="s">
        <v>191</v>
      </c>
    </row>
    <row r="64" spans="3:15" ht="15">
      <c r="E64" s="18" t="s">
        <v>189</v>
      </c>
    </row>
    <row r="65" spans="3:5">
      <c r="E65" s="17" t="s">
        <v>190</v>
      </c>
    </row>
    <row r="66" spans="3:5">
      <c r="E66" s="17" t="s">
        <v>205</v>
      </c>
    </row>
    <row r="69" spans="3:5">
      <c r="C69">
        <v>5</v>
      </c>
      <c r="E69" s="19" t="s">
        <v>196</v>
      </c>
    </row>
    <row r="71" spans="3:5">
      <c r="E71" s="17" t="s">
        <v>192</v>
      </c>
    </row>
    <row r="72" spans="3:5">
      <c r="E72" s="17" t="s">
        <v>193</v>
      </c>
    </row>
    <row r="73" spans="3:5" ht="15">
      <c r="E73" s="18" t="s">
        <v>194</v>
      </c>
    </row>
    <row r="74" spans="3:5">
      <c r="E74" s="17" t="s">
        <v>195</v>
      </c>
    </row>
    <row r="79" spans="3:5">
      <c r="C79">
        <v>6</v>
      </c>
      <c r="E79" s="19" t="s">
        <v>197</v>
      </c>
    </row>
    <row r="81" spans="5:6">
      <c r="E81" t="s">
        <v>204</v>
      </c>
    </row>
    <row r="83" spans="5:6">
      <c r="E83" t="s">
        <v>198</v>
      </c>
    </row>
    <row r="88" spans="5:6" ht="24">
      <c r="F88" s="20" t="s">
        <v>202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C00000"/>
  </sheetPr>
  <dimension ref="B2:J42"/>
  <sheetViews>
    <sheetView zoomScaleNormal="100" zoomScaleSheetLayoutView="100" workbookViewId="0">
      <selection activeCell="I2" sqref="I2"/>
    </sheetView>
  </sheetViews>
  <sheetFormatPr defaultColWidth="9" defaultRowHeight="13.5" customHeight="1"/>
  <cols>
    <col min="1" max="1" width="2.5" style="2" customWidth="1"/>
    <col min="2" max="2" width="10.875" style="61" customWidth="1"/>
    <col min="3" max="3" width="22.5" style="61" customWidth="1"/>
    <col min="4" max="6" width="10.625" style="61" customWidth="1"/>
    <col min="7" max="7" width="33.25" style="61" customWidth="1"/>
    <col min="8" max="8" width="9" style="61"/>
    <col min="9" max="16384" width="9" style="2"/>
  </cols>
  <sheetData>
    <row r="2" spans="2:10" ht="17.25">
      <c r="B2" s="147" t="s">
        <v>136</v>
      </c>
      <c r="I2" s="105" t="str">
        <f>HYPERLINK("#メイン!D1","メイン")</f>
        <v>メイン</v>
      </c>
    </row>
    <row r="3" spans="2:10" ht="25.5" customHeight="1" thickBot="1"/>
    <row r="4" spans="2:10" ht="25.5" customHeight="1">
      <c r="B4" s="249" t="s">
        <v>126</v>
      </c>
      <c r="C4" s="251" t="s">
        <v>125</v>
      </c>
      <c r="D4" s="254" t="s">
        <v>132</v>
      </c>
      <c r="E4" s="255"/>
      <c r="F4" s="62" t="s">
        <v>131</v>
      </c>
      <c r="G4" s="246" t="s">
        <v>124</v>
      </c>
    </row>
    <row r="5" spans="2:10" ht="21.75" customHeight="1" thickBot="1">
      <c r="B5" s="250"/>
      <c r="C5" s="252"/>
      <c r="D5" s="152" t="s">
        <v>86</v>
      </c>
      <c r="E5" s="152" t="s">
        <v>85</v>
      </c>
      <c r="F5" s="164" t="s">
        <v>86</v>
      </c>
      <c r="G5" s="247"/>
    </row>
    <row r="6" spans="2:10" ht="17.100000000000001" customHeight="1" thickTop="1">
      <c r="B6" s="234" t="s">
        <v>123</v>
      </c>
      <c r="C6" s="237" t="s">
        <v>122</v>
      </c>
      <c r="D6" s="230">
        <f>支出結果報告!D5</f>
        <v>0</v>
      </c>
      <c r="E6" s="230">
        <f>支出結果報告!E5</f>
        <v>0</v>
      </c>
      <c r="F6" s="165"/>
      <c r="G6" s="166"/>
    </row>
    <row r="7" spans="2:10" ht="17.100000000000001" customHeight="1">
      <c r="B7" s="207"/>
      <c r="C7" s="209"/>
      <c r="D7" s="231"/>
      <c r="E7" s="231"/>
      <c r="F7" s="167"/>
      <c r="G7" s="168"/>
    </row>
    <row r="8" spans="2:10" ht="17.100000000000001" customHeight="1">
      <c r="B8" s="207"/>
      <c r="C8" s="210"/>
      <c r="D8" s="226"/>
      <c r="E8" s="226"/>
      <c r="F8" s="169"/>
      <c r="G8" s="168"/>
    </row>
    <row r="9" spans="2:10" ht="17.100000000000001" customHeight="1">
      <c r="B9" s="207"/>
      <c r="C9" s="238" t="s">
        <v>121</v>
      </c>
      <c r="D9" s="225">
        <f>支出結果報告!D8</f>
        <v>0</v>
      </c>
      <c r="E9" s="225">
        <f>支出結果報告!E8</f>
        <v>0</v>
      </c>
      <c r="F9" s="170"/>
      <c r="G9" s="171"/>
    </row>
    <row r="10" spans="2:10" ht="17.100000000000001" customHeight="1">
      <c r="B10" s="207"/>
      <c r="C10" s="209"/>
      <c r="D10" s="231"/>
      <c r="E10" s="231"/>
      <c r="F10" s="167"/>
      <c r="G10" s="171"/>
    </row>
    <row r="11" spans="2:10" ht="17.100000000000001" customHeight="1">
      <c r="B11" s="207"/>
      <c r="C11" s="210"/>
      <c r="D11" s="226"/>
      <c r="E11" s="226"/>
      <c r="F11" s="169"/>
      <c r="G11" s="171"/>
    </row>
    <row r="12" spans="2:10" ht="17.100000000000001" customHeight="1">
      <c r="B12" s="207"/>
      <c r="C12" s="151" t="s">
        <v>120</v>
      </c>
      <c r="D12" s="148">
        <f>支出結果報告!D11</f>
        <v>0</v>
      </c>
      <c r="E12" s="148">
        <f>支出結果報告!E11</f>
        <v>0</v>
      </c>
      <c r="F12" s="98"/>
      <c r="G12" s="171"/>
    </row>
    <row r="13" spans="2:10" ht="17.100000000000001" customHeight="1">
      <c r="B13" s="207"/>
      <c r="C13" s="151" t="s">
        <v>119</v>
      </c>
      <c r="D13" s="148">
        <f>支出結果報告!D12</f>
        <v>0</v>
      </c>
      <c r="E13" s="148">
        <f>支出結果報告!E12</f>
        <v>0</v>
      </c>
      <c r="F13" s="98"/>
      <c r="G13" s="171"/>
    </row>
    <row r="14" spans="2:10" ht="17.100000000000001" customHeight="1">
      <c r="B14" s="207"/>
      <c r="C14" s="151" t="s">
        <v>118</v>
      </c>
      <c r="D14" s="148">
        <f>支出結果報告!D13</f>
        <v>0</v>
      </c>
      <c r="E14" s="148">
        <f>支出結果報告!E13</f>
        <v>0</v>
      </c>
      <c r="F14" s="98"/>
      <c r="G14" s="171"/>
    </row>
    <row r="15" spans="2:10" ht="17.100000000000001" customHeight="1">
      <c r="B15" s="207"/>
      <c r="C15" s="151" t="s">
        <v>117</v>
      </c>
      <c r="D15" s="148">
        <f>支出結果報告!D14</f>
        <v>0</v>
      </c>
      <c r="E15" s="148">
        <f>支出結果報告!E14</f>
        <v>0</v>
      </c>
      <c r="F15" s="98"/>
      <c r="G15" s="171"/>
    </row>
    <row r="16" spans="2:10" ht="17.100000000000001" customHeight="1">
      <c r="B16" s="207"/>
      <c r="C16" s="151" t="s">
        <v>116</v>
      </c>
      <c r="D16" s="148">
        <f>支出結果報告!D15</f>
        <v>0</v>
      </c>
      <c r="E16" s="148">
        <f>支出結果報告!E15</f>
        <v>0</v>
      </c>
      <c r="F16" s="98"/>
      <c r="G16" s="171"/>
      <c r="J16" s="7"/>
    </row>
    <row r="17" spans="2:7" ht="17.100000000000001" customHeight="1">
      <c r="B17" s="207"/>
      <c r="C17" s="151" t="s">
        <v>115</v>
      </c>
      <c r="D17" s="148">
        <f>支出結果報告!D16</f>
        <v>0</v>
      </c>
      <c r="E17" s="148">
        <f>支出結果報告!E16</f>
        <v>0</v>
      </c>
      <c r="F17" s="98"/>
      <c r="G17" s="171"/>
    </row>
    <row r="18" spans="2:7" ht="17.100000000000001" customHeight="1">
      <c r="B18" s="207"/>
      <c r="C18" s="151" t="s">
        <v>114</v>
      </c>
      <c r="D18" s="148">
        <f>支出結果報告!D17</f>
        <v>0</v>
      </c>
      <c r="E18" s="148">
        <f>支出結果報告!E17</f>
        <v>0</v>
      </c>
      <c r="F18" s="98"/>
      <c r="G18" s="171"/>
    </row>
    <row r="19" spans="2:7" ht="17.100000000000001" customHeight="1">
      <c r="B19" s="207"/>
      <c r="C19" s="65" t="s">
        <v>113</v>
      </c>
      <c r="D19" s="149">
        <f>支出結果報告!D18</f>
        <v>0</v>
      </c>
      <c r="E19" s="149">
        <f>支出結果報告!E18</f>
        <v>0</v>
      </c>
      <c r="F19" s="99"/>
      <c r="G19" s="172"/>
    </row>
    <row r="20" spans="2:7" ht="17.100000000000001" customHeight="1" thickBot="1">
      <c r="B20" s="207"/>
      <c r="C20" s="89"/>
      <c r="D20" s="90"/>
      <c r="E20" s="90"/>
      <c r="F20" s="173"/>
      <c r="G20" s="174"/>
    </row>
    <row r="21" spans="2:7" ht="17.100000000000001" customHeight="1" thickBot="1">
      <c r="B21" s="216"/>
      <c r="C21" s="86" t="s">
        <v>78</v>
      </c>
      <c r="D21" s="68">
        <f>SUM(D6:D20)</f>
        <v>0</v>
      </c>
      <c r="E21" s="68">
        <f>SUM(E6:E20)</f>
        <v>0</v>
      </c>
      <c r="F21" s="68">
        <f>SUM(F6:F20)</f>
        <v>0</v>
      </c>
      <c r="G21" s="175"/>
    </row>
    <row r="22" spans="2:7" ht="26.25" customHeight="1" thickBot="1">
      <c r="B22" s="150" t="s">
        <v>112</v>
      </c>
      <c r="C22" s="86" t="s">
        <v>111</v>
      </c>
      <c r="D22" s="68">
        <v>0</v>
      </c>
      <c r="E22" s="68">
        <f>支出結果報告!$E$21</f>
        <v>0</v>
      </c>
      <c r="F22" s="100"/>
      <c r="G22" s="175"/>
    </row>
    <row r="23" spans="2:7" ht="17.100000000000001" customHeight="1">
      <c r="B23" s="217" t="s">
        <v>110</v>
      </c>
      <c r="C23" s="62" t="s">
        <v>109</v>
      </c>
      <c r="D23" s="63">
        <f>支出結果報告!D22</f>
        <v>0</v>
      </c>
      <c r="E23" s="63">
        <f>支出結果報告!E22</f>
        <v>0</v>
      </c>
      <c r="F23" s="101"/>
      <c r="G23" s="176"/>
    </row>
    <row r="24" spans="2:7" ht="17.100000000000001" customHeight="1">
      <c r="B24" s="207"/>
      <c r="C24" s="238" t="s">
        <v>108</v>
      </c>
      <c r="D24" s="225">
        <f>支出結果報告!D24</f>
        <v>0</v>
      </c>
      <c r="E24" s="225">
        <f>支出結果報告!E24</f>
        <v>0</v>
      </c>
      <c r="F24" s="170"/>
      <c r="G24" s="171"/>
    </row>
    <row r="25" spans="2:7" ht="17.100000000000001" customHeight="1">
      <c r="B25" s="207"/>
      <c r="C25" s="210"/>
      <c r="D25" s="226"/>
      <c r="E25" s="226"/>
      <c r="F25" s="169"/>
      <c r="G25" s="171"/>
    </row>
    <row r="26" spans="2:7" ht="17.100000000000001" customHeight="1">
      <c r="B26" s="207"/>
      <c r="C26" s="151" t="s">
        <v>135</v>
      </c>
      <c r="D26" s="148">
        <f>支出結果報告!D26</f>
        <v>0</v>
      </c>
      <c r="E26" s="148">
        <f>支出結果報告!E26</f>
        <v>0</v>
      </c>
      <c r="F26" s="98"/>
      <c r="G26" s="171"/>
    </row>
    <row r="27" spans="2:7" ht="17.100000000000001" customHeight="1">
      <c r="B27" s="207"/>
      <c r="C27" s="151" t="s">
        <v>106</v>
      </c>
      <c r="D27" s="148">
        <f>支出結果報告!D27</f>
        <v>0</v>
      </c>
      <c r="E27" s="148">
        <f>支出結果報告!E27</f>
        <v>0</v>
      </c>
      <c r="F27" s="98"/>
      <c r="G27" s="171"/>
    </row>
    <row r="28" spans="2:7" ht="17.100000000000001" customHeight="1">
      <c r="B28" s="207"/>
      <c r="C28" s="151" t="s">
        <v>105</v>
      </c>
      <c r="D28" s="148">
        <f>支出結果報告!D29</f>
        <v>0</v>
      </c>
      <c r="E28" s="148">
        <f>支出結果報告!E29</f>
        <v>0</v>
      </c>
      <c r="F28" s="98"/>
      <c r="G28" s="171"/>
    </row>
    <row r="29" spans="2:7" ht="17.100000000000001" customHeight="1">
      <c r="B29" s="207"/>
      <c r="C29" s="151" t="s">
        <v>104</v>
      </c>
      <c r="D29" s="148">
        <f>支出結果報告!D31</f>
        <v>0</v>
      </c>
      <c r="E29" s="148">
        <f>支出結果報告!E31</f>
        <v>0</v>
      </c>
      <c r="F29" s="98"/>
      <c r="G29" s="171"/>
    </row>
    <row r="30" spans="2:7" ht="17.100000000000001" customHeight="1">
      <c r="B30" s="207"/>
      <c r="C30" s="151" t="s">
        <v>103</v>
      </c>
      <c r="D30" s="148">
        <f>支出結果報告!D32</f>
        <v>0</v>
      </c>
      <c r="E30" s="148">
        <f>支出結果報告!E32</f>
        <v>0</v>
      </c>
      <c r="F30" s="98"/>
      <c r="G30" s="171"/>
    </row>
    <row r="31" spans="2:7" ht="17.100000000000001" customHeight="1">
      <c r="B31" s="207"/>
      <c r="C31" s="151" t="s">
        <v>102</v>
      </c>
      <c r="D31" s="148">
        <f>支出結果報告!D33</f>
        <v>0</v>
      </c>
      <c r="E31" s="148">
        <f>支出結果報告!E33</f>
        <v>0</v>
      </c>
      <c r="F31" s="98"/>
      <c r="G31" s="171"/>
    </row>
    <row r="32" spans="2:7" ht="17.100000000000001" customHeight="1">
      <c r="B32" s="207"/>
      <c r="C32" s="65" t="s">
        <v>101</v>
      </c>
      <c r="D32" s="149">
        <f>支出結果報告!D34</f>
        <v>0</v>
      </c>
      <c r="E32" s="149">
        <f>支出結果報告!E34</f>
        <v>0</v>
      </c>
      <c r="F32" s="99"/>
      <c r="G32" s="171"/>
    </row>
    <row r="33" spans="2:7" ht="17.100000000000001" customHeight="1" thickBot="1">
      <c r="B33" s="207"/>
      <c r="C33" s="89" t="s">
        <v>134</v>
      </c>
      <c r="D33" s="90">
        <f>支出結果報告!D35</f>
        <v>0</v>
      </c>
      <c r="E33" s="90">
        <f>支出結果報告!E35</f>
        <v>0</v>
      </c>
      <c r="F33" s="90"/>
      <c r="G33" s="177"/>
    </row>
    <row r="34" spans="2:7" ht="17.100000000000001" customHeight="1" thickBot="1">
      <c r="B34" s="216"/>
      <c r="C34" s="86" t="s">
        <v>69</v>
      </c>
      <c r="D34" s="100">
        <f>SUM(D23:D33)</f>
        <v>0</v>
      </c>
      <c r="E34" s="100">
        <f>SUM(E23:E33)</f>
        <v>0</v>
      </c>
      <c r="F34" s="100">
        <f>SUM(F23:F33)</f>
        <v>0</v>
      </c>
      <c r="G34" s="175"/>
    </row>
    <row r="35" spans="2:7" ht="32.25" customHeight="1" thickBot="1">
      <c r="B35" s="92" t="s">
        <v>99</v>
      </c>
      <c r="C35" s="86" t="s">
        <v>28</v>
      </c>
      <c r="D35" s="68">
        <f>支出結果報告!D37</f>
        <v>0</v>
      </c>
      <c r="E35" s="68">
        <f>支出結果報告!E37</f>
        <v>0</v>
      </c>
      <c r="F35" s="100"/>
      <c r="G35" s="175"/>
    </row>
    <row r="36" spans="2:7" ht="19.5" customHeight="1" thickBot="1">
      <c r="B36" s="94" t="s">
        <v>98</v>
      </c>
      <c r="C36" s="95" t="s">
        <v>97</v>
      </c>
      <c r="D36" s="75">
        <f>支出結果報告!D38</f>
        <v>0</v>
      </c>
      <c r="E36" s="75">
        <f>支出結果報告!E38</f>
        <v>0</v>
      </c>
      <c r="F36" s="102"/>
      <c r="G36" s="178"/>
    </row>
    <row r="37" spans="2:7" ht="20.25" customHeight="1" thickBot="1">
      <c r="B37" s="76" t="s">
        <v>96</v>
      </c>
      <c r="C37" s="86" t="s">
        <v>95</v>
      </c>
      <c r="D37" s="68">
        <f>支出結果報告!D39</f>
        <v>0</v>
      </c>
      <c r="E37" s="68">
        <f>支出結果報告!E39</f>
        <v>0</v>
      </c>
      <c r="F37" s="100"/>
      <c r="G37" s="179"/>
    </row>
    <row r="38" spans="2:7" ht="26.25" customHeight="1" thickBot="1">
      <c r="B38" s="180" t="s">
        <v>94</v>
      </c>
      <c r="C38" s="86" t="s">
        <v>93</v>
      </c>
      <c r="D38" s="68">
        <f>支出結果報告!D40</f>
        <v>0</v>
      </c>
      <c r="E38" s="68">
        <f>支出結果報告!E40</f>
        <v>0</v>
      </c>
      <c r="F38" s="100"/>
      <c r="G38" s="175"/>
    </row>
    <row r="39" spans="2:7" ht="27" customHeight="1" thickBot="1">
      <c r="B39" s="223" t="s">
        <v>92</v>
      </c>
      <c r="C39" s="224"/>
      <c r="D39" s="68">
        <f>D21+D22+D34+D35+D36+D38</f>
        <v>0</v>
      </c>
      <c r="E39" s="68">
        <f>E21+E22+E34+E35+E36+E38+E37</f>
        <v>0</v>
      </c>
      <c r="F39" s="100">
        <f>F21+F22+F34+F35+F36+F37</f>
        <v>0</v>
      </c>
      <c r="G39" s="77"/>
    </row>
    <row r="40" spans="2:7" ht="24" customHeight="1" thickBot="1">
      <c r="B40" s="223" t="s">
        <v>91</v>
      </c>
      <c r="C40" s="224"/>
      <c r="D40" s="97"/>
      <c r="E40" s="68">
        <f>支出結果報告!$E$42</f>
        <v>0</v>
      </c>
      <c r="F40" s="68">
        <v>0</v>
      </c>
      <c r="G40" s="69"/>
    </row>
    <row r="41" spans="2:7" ht="27" customHeight="1" thickBot="1">
      <c r="B41" s="223" t="s">
        <v>90</v>
      </c>
      <c r="C41" s="224"/>
      <c r="D41" s="97">
        <f>D40+D39</f>
        <v>0</v>
      </c>
      <c r="E41" s="68">
        <f>E40+E39</f>
        <v>0</v>
      </c>
      <c r="F41" s="68">
        <f>F21+F22+F34+F35+F38+F36+F37</f>
        <v>0</v>
      </c>
      <c r="G41" s="77"/>
    </row>
    <row r="42" spans="2:7" ht="13.5" customHeight="1">
      <c r="E42" s="181"/>
    </row>
  </sheetData>
  <mergeCells count="18">
    <mergeCell ref="B39:C39"/>
    <mergeCell ref="B40:C40"/>
    <mergeCell ref="B41:C41"/>
    <mergeCell ref="B4:B5"/>
    <mergeCell ref="B6:B21"/>
    <mergeCell ref="B23:B34"/>
    <mergeCell ref="C4:C5"/>
    <mergeCell ref="C6:C8"/>
    <mergeCell ref="C9:C11"/>
    <mergeCell ref="G4:G5"/>
    <mergeCell ref="C24:C25"/>
    <mergeCell ref="D6:D8"/>
    <mergeCell ref="D9:D11"/>
    <mergeCell ref="D24:D25"/>
    <mergeCell ref="E6:E8"/>
    <mergeCell ref="E9:E11"/>
    <mergeCell ref="E24:E25"/>
    <mergeCell ref="D4:E4"/>
  </mergeCells>
  <phoneticPr fontId="1"/>
  <pageMargins left="0.2361111111111111" right="0.11805555555555555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1"/>
  <sheetViews>
    <sheetView zoomScale="86" zoomScaleNormal="86" workbookViewId="0">
      <selection activeCell="D1" sqref="D1"/>
    </sheetView>
  </sheetViews>
  <sheetFormatPr defaultRowHeight="13.5"/>
  <cols>
    <col min="1" max="1" width="5.375" customWidth="1"/>
    <col min="2" max="5" width="3.125" hidden="1" customWidth="1"/>
    <col min="7" max="7" width="14.625" customWidth="1"/>
    <col min="9" max="9" width="14.625" style="51" customWidth="1"/>
    <col min="11" max="11" width="14.625" style="51" customWidth="1"/>
    <col min="12" max="12" width="22.625" customWidth="1"/>
    <col min="13" max="13" width="14.625" style="51" customWidth="1"/>
  </cols>
  <sheetData>
    <row r="1" spans="1:14">
      <c r="A1" s="103"/>
      <c r="B1" s="103"/>
      <c r="C1" s="103"/>
      <c r="D1" s="103"/>
      <c r="E1" s="103"/>
      <c r="F1" s="103"/>
      <c r="G1" s="103"/>
      <c r="H1" s="103"/>
      <c r="I1" s="104"/>
      <c r="J1" s="103"/>
      <c r="K1" s="104"/>
      <c r="L1" s="103"/>
      <c r="M1" s="104"/>
      <c r="N1" s="103"/>
    </row>
    <row r="2" spans="1:14" hidden="1">
      <c r="A2" s="103"/>
      <c r="B2" s="103"/>
      <c r="C2" s="103"/>
      <c r="D2" s="103"/>
      <c r="E2" s="103"/>
      <c r="F2" s="103"/>
      <c r="G2" s="103"/>
      <c r="H2" s="103"/>
      <c r="I2" s="104"/>
      <c r="J2" s="103"/>
      <c r="K2" s="104"/>
      <c r="L2" s="103"/>
      <c r="M2" s="104"/>
      <c r="N2" s="103"/>
    </row>
    <row r="3" spans="1:14" hidden="1">
      <c r="A3" s="103"/>
      <c r="B3" s="103"/>
      <c r="C3" s="103"/>
      <c r="D3" s="103"/>
      <c r="E3" s="103"/>
      <c r="F3" s="103"/>
      <c r="G3" s="103"/>
      <c r="H3" s="103"/>
      <c r="I3" s="104"/>
      <c r="J3" s="103"/>
      <c r="K3" s="104"/>
      <c r="L3" s="103"/>
      <c r="M3" s="104"/>
      <c r="N3" s="103"/>
    </row>
    <row r="4" spans="1:14" hidden="1">
      <c r="A4" s="103"/>
      <c r="B4" s="103"/>
      <c r="C4" s="103"/>
      <c r="D4" s="103"/>
      <c r="E4" s="103"/>
      <c r="F4" s="103"/>
      <c r="G4" s="103"/>
      <c r="H4" s="103"/>
      <c r="I4" s="104"/>
      <c r="J4" s="103"/>
      <c r="K4" s="104"/>
      <c r="L4" s="103"/>
      <c r="M4" s="104"/>
      <c r="N4" s="103"/>
    </row>
    <row r="5" spans="1:14">
      <c r="A5" s="103"/>
      <c r="B5" s="103"/>
      <c r="C5" s="103"/>
      <c r="D5" s="103"/>
      <c r="E5" s="103"/>
      <c r="F5" s="103"/>
      <c r="G5" s="103"/>
      <c r="H5" s="103"/>
      <c r="I5" s="104"/>
      <c r="J5" s="103"/>
      <c r="K5" s="104"/>
      <c r="L5" s="103"/>
      <c r="M5" s="104"/>
      <c r="N5" s="103"/>
    </row>
    <row r="6" spans="1:14">
      <c r="A6" s="103"/>
      <c r="B6" s="103"/>
      <c r="C6" s="103"/>
      <c r="D6" s="103"/>
      <c r="E6" s="103"/>
      <c r="F6" s="103"/>
      <c r="G6" s="103"/>
      <c r="H6" s="103"/>
      <c r="I6" s="104"/>
      <c r="J6" s="103"/>
      <c r="K6" s="104"/>
      <c r="L6" s="103"/>
      <c r="M6" s="104"/>
      <c r="N6" s="103"/>
    </row>
    <row r="7" spans="1:14" ht="30" customHeight="1">
      <c r="A7" s="103"/>
      <c r="B7" s="103"/>
      <c r="C7" s="103"/>
      <c r="D7" s="103"/>
      <c r="E7" s="103"/>
      <c r="F7" s="103"/>
      <c r="G7" s="205" t="s">
        <v>213</v>
      </c>
      <c r="H7" s="205"/>
      <c r="I7" s="205"/>
      <c r="J7" s="205"/>
      <c r="K7" s="205"/>
      <c r="L7" s="205"/>
      <c r="M7" s="205"/>
      <c r="N7" s="103"/>
    </row>
    <row r="8" spans="1:14" ht="9.9499999999999993" customHeight="1">
      <c r="A8" s="103"/>
      <c r="B8" s="103"/>
      <c r="C8" s="103"/>
      <c r="D8" s="103"/>
      <c r="E8" s="103"/>
      <c r="F8" s="103"/>
      <c r="G8" s="103"/>
      <c r="H8" s="103"/>
      <c r="I8" s="104"/>
      <c r="J8" s="103"/>
      <c r="K8" s="104"/>
      <c r="L8" s="103"/>
      <c r="M8" s="104"/>
      <c r="N8" s="103"/>
    </row>
    <row r="9" spans="1:14" ht="30" customHeight="1">
      <c r="A9" s="103"/>
      <c r="B9" s="103"/>
      <c r="C9" s="103"/>
      <c r="D9" s="103"/>
      <c r="E9" s="103"/>
      <c r="F9" s="103"/>
      <c r="G9" s="103"/>
      <c r="H9" s="103"/>
      <c r="I9" s="104"/>
      <c r="J9" s="103"/>
      <c r="K9" s="104"/>
      <c r="L9" s="103"/>
      <c r="M9" s="104"/>
      <c r="N9" s="103"/>
    </row>
    <row r="10" spans="1:14" ht="9.9499999999999993" customHeight="1">
      <c r="A10" s="103"/>
      <c r="B10" s="103"/>
      <c r="C10" s="103"/>
      <c r="D10" s="103"/>
      <c r="E10" s="103"/>
      <c r="F10" s="103"/>
      <c r="G10" s="103"/>
      <c r="H10" s="103"/>
      <c r="I10" s="104"/>
      <c r="J10" s="103"/>
      <c r="K10" s="104"/>
      <c r="L10" s="103"/>
      <c r="M10" s="104"/>
      <c r="N10" s="103"/>
    </row>
    <row r="11" spans="1:14" ht="30" customHeight="1">
      <c r="A11" s="103"/>
      <c r="B11" s="103"/>
      <c r="C11" s="103"/>
      <c r="D11" s="103"/>
      <c r="E11" s="103"/>
      <c r="F11" s="103"/>
      <c r="G11" s="52" t="str">
        <f>HYPERLINK("#科目!N1","科目")</f>
        <v>科目</v>
      </c>
      <c r="H11" s="103"/>
      <c r="I11" s="78" t="str">
        <f>HYPERLINK("#出納帳!N1","出納帳")</f>
        <v>出納帳</v>
      </c>
      <c r="J11" s="103"/>
      <c r="K11" s="79" t="str">
        <f>HYPERLINK("#集計!M1","集計")</f>
        <v>集計</v>
      </c>
      <c r="L11" s="103"/>
      <c r="M11" s="104"/>
      <c r="N11" s="103"/>
    </row>
    <row r="12" spans="1:14" ht="9.9499999999999993" customHeight="1">
      <c r="A12" s="103"/>
      <c r="B12" s="103"/>
      <c r="C12" s="103"/>
      <c r="D12" s="103"/>
      <c r="E12" s="103"/>
      <c r="F12" s="103"/>
      <c r="G12" s="103"/>
      <c r="H12" s="103"/>
      <c r="I12" s="104"/>
      <c r="J12" s="103"/>
      <c r="K12" s="104"/>
      <c r="L12" s="103"/>
      <c r="M12" s="104"/>
      <c r="N12" s="103"/>
    </row>
    <row r="13" spans="1:14" ht="30" customHeight="1">
      <c r="A13" s="103"/>
      <c r="B13" s="103"/>
      <c r="C13" s="103"/>
      <c r="D13" s="103"/>
      <c r="E13" s="103"/>
      <c r="F13" s="103"/>
      <c r="G13" s="103"/>
      <c r="H13" s="103"/>
      <c r="I13" s="104"/>
      <c r="J13" s="103"/>
      <c r="K13" s="104"/>
      <c r="L13" s="103"/>
      <c r="M13" s="80" t="str">
        <f>HYPERLINK("#収入結果報告!I2","収入結果報告")</f>
        <v>収入結果報告</v>
      </c>
      <c r="N13" s="103"/>
    </row>
    <row r="14" spans="1:14" ht="9.9499999999999993" customHeight="1">
      <c r="A14" s="103"/>
      <c r="B14" s="103"/>
      <c r="C14" s="103"/>
      <c r="D14" s="103"/>
      <c r="E14" s="103"/>
      <c r="F14" s="103"/>
      <c r="G14" s="103"/>
      <c r="H14" s="103"/>
      <c r="I14" s="104"/>
      <c r="J14" s="103"/>
      <c r="K14" s="104"/>
      <c r="L14" s="103"/>
      <c r="M14" s="104"/>
      <c r="N14" s="103"/>
    </row>
    <row r="15" spans="1:14" ht="30" customHeight="1">
      <c r="A15" s="103"/>
      <c r="B15" s="103"/>
      <c r="C15" s="103"/>
      <c r="D15" s="103"/>
      <c r="E15" s="103"/>
      <c r="F15" s="103"/>
      <c r="G15" s="103"/>
      <c r="H15" s="103"/>
      <c r="I15" s="104"/>
      <c r="J15" s="103"/>
      <c r="K15" s="79" t="str">
        <f>HYPERLINK("#決算!N1","決算")</f>
        <v>決算</v>
      </c>
      <c r="L15" s="103"/>
      <c r="M15" s="80" t="str">
        <f>HYPERLINK("#支出結果報告!I2","支出結果報告")</f>
        <v>支出結果報告</v>
      </c>
      <c r="N15" s="103"/>
    </row>
    <row r="16" spans="1:14" ht="9.9499999999999993" customHeight="1">
      <c r="A16" s="103"/>
      <c r="B16" s="103"/>
      <c r="C16" s="103"/>
      <c r="D16" s="103"/>
      <c r="E16" s="103"/>
      <c r="F16" s="103"/>
      <c r="G16" s="103"/>
      <c r="H16" s="103"/>
      <c r="I16" s="104"/>
      <c r="J16" s="103"/>
      <c r="K16" s="104"/>
      <c r="L16" s="103"/>
      <c r="M16" s="104"/>
      <c r="N16" s="103"/>
    </row>
    <row r="17" spans="1:14" ht="30" customHeight="1">
      <c r="A17" s="103"/>
      <c r="B17" s="103"/>
      <c r="C17" s="103"/>
      <c r="D17" s="103"/>
      <c r="E17" s="103"/>
      <c r="F17" s="103"/>
      <c r="G17" s="103"/>
      <c r="H17" s="103"/>
      <c r="I17" s="104"/>
      <c r="J17" s="103"/>
      <c r="K17" s="104"/>
      <c r="L17" s="103"/>
      <c r="M17" s="80" t="str">
        <f>HYPERLINK("#収入予算報告!I2","収入予算報告")</f>
        <v>収入予算報告</v>
      </c>
      <c r="N17" s="103"/>
    </row>
    <row r="18" spans="1:14" ht="9.9499999999999993" customHeight="1">
      <c r="A18" s="103"/>
      <c r="B18" s="103"/>
      <c r="C18" s="103"/>
      <c r="D18" s="103"/>
      <c r="E18" s="103"/>
      <c r="F18" s="103"/>
      <c r="G18" s="103"/>
      <c r="H18" s="103"/>
      <c r="I18" s="104"/>
      <c r="J18" s="103"/>
      <c r="K18" s="104"/>
      <c r="L18" s="103"/>
      <c r="M18" s="104"/>
      <c r="N18" s="103"/>
    </row>
    <row r="19" spans="1:14" ht="30" customHeight="1">
      <c r="A19" s="103"/>
      <c r="B19" s="103"/>
      <c r="C19" s="103"/>
      <c r="D19" s="103"/>
      <c r="E19" s="103"/>
      <c r="F19" s="103"/>
      <c r="G19" s="103"/>
      <c r="H19" s="103"/>
      <c r="I19" s="104"/>
      <c r="J19" s="103"/>
      <c r="K19" s="104"/>
      <c r="L19" s="103"/>
      <c r="M19" s="80" t="str">
        <f>HYPERLINK("#支出予算報告!I2","支出予算報告")</f>
        <v>支出予算報告</v>
      </c>
      <c r="N19" s="103"/>
    </row>
    <row r="20" spans="1:14" ht="9.9499999999999993" customHeight="1">
      <c r="A20" s="103"/>
      <c r="B20" s="103"/>
      <c r="C20" s="103"/>
      <c r="D20" s="103"/>
      <c r="E20" s="103"/>
      <c r="F20" s="103"/>
      <c r="G20" s="103"/>
      <c r="H20" s="103"/>
      <c r="I20" s="104"/>
      <c r="J20" s="103"/>
      <c r="K20" s="104"/>
      <c r="L20" s="103"/>
      <c r="M20" s="104"/>
      <c r="N20" s="103"/>
    </row>
    <row r="21" spans="1:14" ht="30" customHeight="1">
      <c r="A21" s="103"/>
      <c r="B21" s="103"/>
      <c r="C21" s="103"/>
      <c r="D21" s="103"/>
      <c r="E21" s="103"/>
      <c r="F21" s="103"/>
      <c r="G21" s="103"/>
      <c r="H21" s="103"/>
      <c r="I21" s="104"/>
      <c r="J21" s="103"/>
      <c r="K21" s="104"/>
      <c r="L21" s="103"/>
      <c r="M21" s="104"/>
      <c r="N21" s="103"/>
    </row>
  </sheetData>
  <mergeCells count="1">
    <mergeCell ref="G7:M7"/>
  </mergeCells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D300"/>
  <sheetViews>
    <sheetView zoomScale="87" zoomScaleNormal="87" zoomScaleSheetLayoutView="62" workbookViewId="0">
      <selection activeCell="C25" sqref="C25"/>
    </sheetView>
  </sheetViews>
  <sheetFormatPr defaultRowHeight="13.5"/>
  <cols>
    <col min="1" max="1" width="9" style="25"/>
    <col min="2" max="2" width="12.625" style="25" customWidth="1"/>
    <col min="3" max="3" width="16.25" style="25" customWidth="1"/>
    <col min="4" max="4" width="17.125" style="25" customWidth="1"/>
    <col min="5" max="5" width="9" style="108"/>
    <col min="6" max="8" width="8.5" style="56" customWidth="1"/>
    <col min="9" max="10" width="9" style="25"/>
    <col min="11" max="11" width="10.5" style="108" customWidth="1"/>
    <col min="12" max="12" width="9" style="25"/>
    <col min="13" max="20" width="9" style="111"/>
    <col min="21" max="21" width="9" style="58"/>
    <col min="22" max="30" width="9" style="10"/>
  </cols>
  <sheetData>
    <row r="1" spans="1:14" ht="27">
      <c r="A1" s="53" t="s">
        <v>0</v>
      </c>
      <c r="B1" s="53" t="s">
        <v>1</v>
      </c>
      <c r="C1" s="53" t="s">
        <v>2</v>
      </c>
      <c r="D1" s="53" t="s">
        <v>3</v>
      </c>
      <c r="E1" s="106" t="s">
        <v>4</v>
      </c>
      <c r="F1" s="55" t="s">
        <v>146</v>
      </c>
      <c r="G1" s="55" t="s">
        <v>147</v>
      </c>
      <c r="H1" s="55" t="s">
        <v>148</v>
      </c>
      <c r="I1" s="53" t="s">
        <v>149</v>
      </c>
      <c r="J1" s="53" t="s">
        <v>150</v>
      </c>
      <c r="K1" s="109" t="s">
        <v>5</v>
      </c>
      <c r="L1" s="57" t="s">
        <v>6</v>
      </c>
      <c r="N1" s="105" t="str">
        <f>HYPERLINK("#メイン!D1","メイン")</f>
        <v>メイン</v>
      </c>
    </row>
    <row r="2" spans="1:14">
      <c r="A2" s="22"/>
      <c r="B2" s="22"/>
      <c r="C2" s="22"/>
      <c r="D2" s="22"/>
      <c r="E2" s="107" t="str">
        <f>IFERROR(IF(A2="収入",INDEX(科目!$E$2:$E$14,MATCH(出納帳!C2,科目!$D$2:$D$14,0)),IF(A2="支出",INDEX(科目!$I$2:$I$26,MATCH(出納帳!C2,科目!$H$2:$H$26,0)),"")),"")</f>
        <v/>
      </c>
      <c r="F2" s="23"/>
      <c r="G2" s="23"/>
      <c r="H2" s="23"/>
      <c r="I2" s="24"/>
      <c r="J2" s="24"/>
      <c r="K2" s="110">
        <f>I2-J2</f>
        <v>0</v>
      </c>
      <c r="L2" s="22"/>
    </row>
    <row r="3" spans="1:14">
      <c r="A3" s="22"/>
      <c r="B3" s="22"/>
      <c r="C3" s="22"/>
      <c r="D3" s="22"/>
      <c r="E3" s="107" t="str">
        <f>IFERROR(IF(A3="収入",INDEX(科目!$E$2:$E$14,MATCH(出納帳!C3,科目!$D$2:$D$14,0)),IF(A3="支出",INDEX(科目!$I$2:$I$26,MATCH(出納帳!C3,科目!$H$2:$H$26,0)),"")),"")</f>
        <v/>
      </c>
      <c r="F3" s="23"/>
      <c r="G3" s="23"/>
      <c r="H3" s="23"/>
      <c r="I3" s="24"/>
      <c r="J3" s="24"/>
      <c r="K3" s="110" t="str">
        <f t="shared" ref="K3:K15" si="0">IF(I3 &amp; J3="","",K2+I3-J3)</f>
        <v/>
      </c>
      <c r="L3" s="22"/>
    </row>
    <row r="4" spans="1:14">
      <c r="A4" s="22"/>
      <c r="B4" s="22"/>
      <c r="C4" s="22"/>
      <c r="D4" s="22"/>
      <c r="E4" s="107" t="str">
        <f>IFERROR(IF(A4="収入",INDEX(科目!$E$2:$E$14,MATCH(出納帳!C4,科目!$D$2:$D$14,0)),IF(A4="支出",INDEX(科目!$I$2:$I$26,MATCH(出納帳!C4,科目!$H$2:$H$26,0)),"")),"")</f>
        <v/>
      </c>
      <c r="F4" s="23"/>
      <c r="G4" s="23"/>
      <c r="H4" s="23"/>
      <c r="I4" s="24"/>
      <c r="J4" s="24"/>
      <c r="K4" s="110" t="str">
        <f t="shared" si="0"/>
        <v/>
      </c>
      <c r="L4" s="22"/>
    </row>
    <row r="5" spans="1:14">
      <c r="A5" s="22"/>
      <c r="B5" s="22"/>
      <c r="C5" s="22"/>
      <c r="D5" s="22"/>
      <c r="E5" s="107" t="str">
        <f>IFERROR(IF(A5="収入",INDEX(科目!$E$2:$E$14,MATCH(出納帳!C5,科目!$D$2:$D$14,0)),IF(A5="支出",INDEX(科目!$I$2:$I$26,MATCH(出納帳!C5,科目!$H$2:$H$26,0)),"")),"")</f>
        <v/>
      </c>
      <c r="F5" s="23"/>
      <c r="G5" s="23"/>
      <c r="H5" s="23"/>
      <c r="I5" s="24"/>
      <c r="J5" s="24"/>
      <c r="K5" s="110" t="str">
        <f t="shared" si="0"/>
        <v/>
      </c>
      <c r="L5" s="22"/>
    </row>
    <row r="6" spans="1:14">
      <c r="A6" s="22"/>
      <c r="B6" s="22"/>
      <c r="C6" s="22"/>
      <c r="D6" s="22"/>
      <c r="E6" s="107" t="str">
        <f>IFERROR(IF(A6="収入",INDEX(科目!$E$2:$E$14,MATCH(出納帳!C6,科目!$D$2:$D$14,0)),IF(A6="支出",INDEX(科目!$I$2:$I$26,MATCH(出納帳!C6,科目!$H$2:$H$26,0)),"")),"")</f>
        <v/>
      </c>
      <c r="F6" s="23"/>
      <c r="G6" s="23"/>
      <c r="H6" s="23"/>
      <c r="I6" s="24"/>
      <c r="J6" s="24"/>
      <c r="K6" s="110" t="str">
        <f t="shared" si="0"/>
        <v/>
      </c>
      <c r="L6" s="22"/>
    </row>
    <row r="7" spans="1:14">
      <c r="A7" s="22"/>
      <c r="B7" s="22"/>
      <c r="C7" s="22"/>
      <c r="D7" s="22"/>
      <c r="E7" s="107" t="str">
        <f>IFERROR(IF(A7="収入",INDEX(科目!$E$2:$E$14,MATCH(出納帳!C7,科目!$D$2:$D$14,0)),IF(A7="支出",INDEX(科目!$I$2:$I$26,MATCH(出納帳!C7,科目!$H$2:$H$26,0)),"")),"")</f>
        <v/>
      </c>
      <c r="F7" s="23"/>
      <c r="G7" s="23"/>
      <c r="H7" s="23"/>
      <c r="I7" s="24"/>
      <c r="J7" s="24"/>
      <c r="K7" s="110" t="str">
        <f t="shared" si="0"/>
        <v/>
      </c>
      <c r="L7" s="22"/>
    </row>
    <row r="8" spans="1:14">
      <c r="A8" s="22"/>
      <c r="B8" s="22"/>
      <c r="C8" s="22"/>
      <c r="D8" s="22"/>
      <c r="E8" s="107" t="str">
        <f>IFERROR(IF(A8="収入",INDEX(科目!$E$2:$E$14,MATCH(出納帳!C8,科目!$D$2:$D$14,0)),IF(A8="支出",INDEX(科目!$I$2:$I$26,MATCH(出納帳!C8,科目!$H$2:$H$26,0)),"")),"")</f>
        <v/>
      </c>
      <c r="F8" s="23"/>
      <c r="G8" s="23"/>
      <c r="H8" s="23"/>
      <c r="I8" s="24"/>
      <c r="J8" s="24"/>
      <c r="K8" s="110" t="str">
        <f t="shared" si="0"/>
        <v/>
      </c>
      <c r="L8" s="22"/>
    </row>
    <row r="9" spans="1:14">
      <c r="A9" s="22"/>
      <c r="B9" s="22"/>
      <c r="C9" s="22"/>
      <c r="D9" s="22"/>
      <c r="E9" s="107" t="str">
        <f>IFERROR(IF(A9="収入",INDEX(科目!$E$2:$E$14,MATCH(出納帳!C9,科目!$D$2:$D$14,0)),IF(A9="支出",INDEX(科目!$I$2:$I$26,MATCH(出納帳!C9,科目!$H$2:$H$26,0)),"")),"")</f>
        <v/>
      </c>
      <c r="F9" s="23"/>
      <c r="G9" s="23"/>
      <c r="H9" s="23"/>
      <c r="I9" s="24"/>
      <c r="J9" s="24"/>
      <c r="K9" s="110" t="str">
        <f t="shared" si="0"/>
        <v/>
      </c>
      <c r="L9" s="22"/>
    </row>
    <row r="10" spans="1:14">
      <c r="A10" s="22"/>
      <c r="B10" s="22"/>
      <c r="C10" s="22"/>
      <c r="D10" s="22"/>
      <c r="E10" s="107" t="str">
        <f>IFERROR(IF(A10="収入",INDEX(科目!$E$2:$E$14,MATCH(出納帳!C10,科目!$D$2:$D$14,0)),IF(A10="支出",INDEX(科目!$I$2:$I$26,MATCH(出納帳!C10,科目!$H$2:$H$26,0)),"")),"")</f>
        <v/>
      </c>
      <c r="F10" s="23"/>
      <c r="G10" s="23"/>
      <c r="H10" s="23"/>
      <c r="I10" s="24"/>
      <c r="J10" s="24"/>
      <c r="K10" s="110" t="str">
        <f t="shared" si="0"/>
        <v/>
      </c>
      <c r="L10" s="22"/>
    </row>
    <row r="11" spans="1:14">
      <c r="A11" s="22"/>
      <c r="B11" s="22"/>
      <c r="C11" s="22"/>
      <c r="D11" s="22"/>
      <c r="E11" s="107" t="str">
        <f>IFERROR(IF(A11="収入",INDEX(科目!$E$2:$E$14,MATCH(出納帳!C11,科目!$D$2:$D$14,0)),IF(A11="支出",INDEX(科目!$I$2:$I$26,MATCH(出納帳!C11,科目!$H$2:$H$26,0)),"")),"")</f>
        <v/>
      </c>
      <c r="F11" s="23"/>
      <c r="G11" s="23"/>
      <c r="H11" s="23"/>
      <c r="I11" s="24"/>
      <c r="J11" s="24"/>
      <c r="K11" s="110" t="str">
        <f t="shared" si="0"/>
        <v/>
      </c>
      <c r="L11" s="22"/>
    </row>
    <row r="12" spans="1:14">
      <c r="A12" s="22"/>
      <c r="B12" s="22"/>
      <c r="C12" s="22"/>
      <c r="D12" s="22"/>
      <c r="E12" s="107" t="str">
        <f>IFERROR(IF(A12="収入",INDEX(科目!$E$2:$E$14,MATCH(出納帳!C12,科目!$D$2:$D$14,0)),IF(A12="支出",INDEX(科目!$I$2:$I$26,MATCH(出納帳!C12,科目!$H$2:$H$26,0)),"")),"")</f>
        <v/>
      </c>
      <c r="F12" s="23"/>
      <c r="G12" s="23"/>
      <c r="H12" s="23"/>
      <c r="I12" s="24"/>
      <c r="J12" s="24"/>
      <c r="K12" s="110" t="str">
        <f t="shared" si="0"/>
        <v/>
      </c>
      <c r="L12" s="22"/>
    </row>
    <row r="13" spans="1:14">
      <c r="A13" s="22"/>
      <c r="B13" s="22"/>
      <c r="C13" s="22"/>
      <c r="D13" s="22"/>
      <c r="E13" s="107" t="str">
        <f>IFERROR(IF(A13="収入",INDEX(科目!$E$2:$E$14,MATCH(出納帳!C13,科目!$D$2:$D$14,0)),IF(A13="支出",INDEX(科目!$I$2:$I$26,MATCH(出納帳!C13,科目!$H$2:$H$26,0)),"")),"")</f>
        <v/>
      </c>
      <c r="F13" s="23"/>
      <c r="G13" s="23"/>
      <c r="H13" s="23"/>
      <c r="I13" s="24"/>
      <c r="J13" s="24"/>
      <c r="K13" s="110" t="str">
        <f t="shared" si="0"/>
        <v/>
      </c>
      <c r="L13" s="22"/>
    </row>
    <row r="14" spans="1:14">
      <c r="A14" s="22"/>
      <c r="B14" s="22"/>
      <c r="C14" s="22"/>
      <c r="D14" s="22"/>
      <c r="E14" s="107" t="str">
        <f>IFERROR(IF(A14="収入",INDEX(科目!$E$2:$E$14,MATCH(出納帳!C14,科目!$D$2:$D$14,0)),IF(A14="支出",INDEX(科目!$I$2:$I$26,MATCH(出納帳!C14,科目!$H$2:$H$26,0)),"")),"")</f>
        <v/>
      </c>
      <c r="F14" s="23"/>
      <c r="G14" s="23"/>
      <c r="H14" s="23"/>
      <c r="I14" s="24"/>
      <c r="J14" s="24"/>
      <c r="K14" s="110" t="str">
        <f t="shared" si="0"/>
        <v/>
      </c>
      <c r="L14" s="22"/>
    </row>
    <row r="15" spans="1:14">
      <c r="A15" s="22"/>
      <c r="B15" s="22"/>
      <c r="C15" s="22"/>
      <c r="D15" s="22"/>
      <c r="E15" s="107" t="str">
        <f>IFERROR(IF(A15="収入",INDEX(科目!$E$2:$E$14,MATCH(出納帳!C15,科目!$D$2:$D$14,0)),IF(A15="支出",INDEX(科目!$I$2:$I$26,MATCH(出納帳!C15,科目!$H$2:$H$26,0)),"")),"")</f>
        <v/>
      </c>
      <c r="F15" s="23"/>
      <c r="G15" s="23"/>
      <c r="H15" s="23"/>
      <c r="I15" s="24"/>
      <c r="J15" s="24"/>
      <c r="K15" s="110" t="str">
        <f t="shared" si="0"/>
        <v/>
      </c>
      <c r="L15" s="22"/>
    </row>
    <row r="16" spans="1:14">
      <c r="A16" s="22"/>
      <c r="B16" s="22"/>
      <c r="C16" s="22"/>
      <c r="D16" s="22"/>
      <c r="E16" s="107" t="str">
        <f>IFERROR(IF(A16="収入",INDEX(科目!$E$2:$E$14,MATCH(出納帳!C16,科目!$D$2:$D$14,0)),IF(A16="支出",INDEX(科目!$I$2:$I$26,MATCH(出納帳!C16,科目!$H$2:$H$26,0)),"")),"")</f>
        <v/>
      </c>
      <c r="F16" s="23"/>
      <c r="G16" s="23"/>
      <c r="H16" s="23"/>
      <c r="I16" s="22"/>
      <c r="J16" s="22"/>
      <c r="K16" s="110" t="str">
        <f>IF(I16 &amp; J16="","",K15+I16-J16)</f>
        <v/>
      </c>
      <c r="L16" s="22"/>
    </row>
    <row r="17" spans="1:12">
      <c r="A17" s="22"/>
      <c r="B17" s="22"/>
      <c r="C17" s="22"/>
      <c r="D17" s="22"/>
      <c r="E17" s="107" t="str">
        <f>IFERROR(IF(A17="収入",INDEX(科目!$E$2:$E$14,MATCH(出納帳!C17,科目!$D$2:$D$14,0)),IF(A17="支出",INDEX(科目!$I$2:$I$26,MATCH(出納帳!C17,科目!$H$2:$H$26,0)),"")),"")</f>
        <v/>
      </c>
      <c r="F17" s="23"/>
      <c r="G17" s="23"/>
      <c r="H17" s="23"/>
      <c r="I17" s="22"/>
      <c r="J17" s="22"/>
      <c r="K17" s="110" t="str">
        <f t="shared" ref="K17:K80" si="1">IF(I17 &amp; J17="","",K16+I17-J17)</f>
        <v/>
      </c>
      <c r="L17" s="22"/>
    </row>
    <row r="18" spans="1:12">
      <c r="A18" s="22"/>
      <c r="B18" s="22"/>
      <c r="C18" s="22"/>
      <c r="D18" s="22"/>
      <c r="E18" s="107" t="str">
        <f>IFERROR(IF(A18="収入",INDEX(科目!$E$2:$E$14,MATCH(出納帳!C18,科目!$D$2:$D$14,0)),IF(A18="支出",INDEX(科目!$I$2:$I$26,MATCH(出納帳!C18,科目!$H$2:$H$26,0)),"")),"")</f>
        <v/>
      </c>
      <c r="F18" s="23"/>
      <c r="G18" s="23"/>
      <c r="H18" s="23"/>
      <c r="I18" s="22"/>
      <c r="J18" s="22"/>
      <c r="K18" s="110" t="str">
        <f t="shared" si="1"/>
        <v/>
      </c>
      <c r="L18" s="22"/>
    </row>
    <row r="19" spans="1:12">
      <c r="A19" s="22"/>
      <c r="B19" s="22"/>
      <c r="C19" s="22"/>
      <c r="D19" s="22"/>
      <c r="E19" s="107" t="str">
        <f>IFERROR(IF(A19="収入",INDEX(科目!$E$2:$E$14,MATCH(出納帳!C19,科目!$D$2:$D$14,0)),IF(A19="支出",INDEX(科目!$I$2:$I$26,MATCH(出納帳!C19,科目!$H$2:$H$26,0)),"")),"")</f>
        <v/>
      </c>
      <c r="F19" s="23"/>
      <c r="G19" s="23"/>
      <c r="H19" s="23"/>
      <c r="I19" s="22"/>
      <c r="J19" s="22"/>
      <c r="K19" s="110" t="str">
        <f t="shared" si="1"/>
        <v/>
      </c>
      <c r="L19" s="22"/>
    </row>
    <row r="20" spans="1:12">
      <c r="A20" s="22"/>
      <c r="B20" s="22"/>
      <c r="C20" s="22"/>
      <c r="D20" s="22"/>
      <c r="E20" s="107" t="str">
        <f>IFERROR(IF(A20="収入",INDEX(科目!$E$2:$E$14,MATCH(出納帳!C20,科目!$D$2:$D$14,0)),IF(A20="支出",INDEX(科目!$I$2:$I$26,MATCH(出納帳!C20,科目!$H$2:$H$26,0)),"")),"")</f>
        <v/>
      </c>
      <c r="F20" s="23"/>
      <c r="G20" s="23"/>
      <c r="H20" s="23"/>
      <c r="I20" s="22"/>
      <c r="J20" s="22"/>
      <c r="K20" s="110" t="str">
        <f t="shared" si="1"/>
        <v/>
      </c>
      <c r="L20" s="22"/>
    </row>
    <row r="21" spans="1:12">
      <c r="A21" s="22"/>
      <c r="B21" s="22"/>
      <c r="C21" s="22"/>
      <c r="D21" s="22"/>
      <c r="E21" s="107" t="str">
        <f>IFERROR(IF(A21="収入",INDEX(科目!$E$2:$E$14,MATCH(出納帳!C21,科目!$D$2:$D$14,0)),IF(A21="支出",INDEX(科目!$I$2:$I$26,MATCH(出納帳!C21,科目!$H$2:$H$26,0)),"")),"")</f>
        <v/>
      </c>
      <c r="F21" s="23"/>
      <c r="G21" s="23"/>
      <c r="H21" s="23"/>
      <c r="I21" s="22"/>
      <c r="J21" s="22"/>
      <c r="K21" s="110" t="str">
        <f t="shared" si="1"/>
        <v/>
      </c>
      <c r="L21" s="22"/>
    </row>
    <row r="22" spans="1:12">
      <c r="A22" s="22"/>
      <c r="B22" s="22"/>
      <c r="C22" s="22"/>
      <c r="D22" s="22"/>
      <c r="E22" s="107" t="str">
        <f>IFERROR(IF(A22="収入",INDEX(科目!$E$2:$E$14,MATCH(出納帳!C22,科目!$D$2:$D$14,0)),IF(A22="支出",INDEX(科目!$I$2:$I$26,MATCH(出納帳!C22,科目!$H$2:$H$26,0)),"")),"")</f>
        <v/>
      </c>
      <c r="F22" s="23"/>
      <c r="G22" s="23"/>
      <c r="H22" s="23"/>
      <c r="I22" s="22"/>
      <c r="J22" s="22"/>
      <c r="K22" s="110" t="str">
        <f t="shared" si="1"/>
        <v/>
      </c>
      <c r="L22" s="22"/>
    </row>
    <row r="23" spans="1:12">
      <c r="A23" s="22"/>
      <c r="B23" s="22"/>
      <c r="C23" s="22"/>
      <c r="D23" s="22"/>
      <c r="E23" s="107" t="str">
        <f>IFERROR(IF(A23="収入",INDEX(科目!$E$2:$E$14,MATCH(出納帳!C23,科目!$D$2:$D$14,0)),IF(A23="支出",INDEX(科目!$I$2:$I$26,MATCH(出納帳!C23,科目!$H$2:$H$26,0)),"")),"")</f>
        <v/>
      </c>
      <c r="F23" s="23"/>
      <c r="G23" s="23"/>
      <c r="H23" s="23"/>
      <c r="I23" s="22"/>
      <c r="J23" s="22"/>
      <c r="K23" s="110" t="str">
        <f t="shared" si="1"/>
        <v/>
      </c>
      <c r="L23" s="22"/>
    </row>
    <row r="24" spans="1:12">
      <c r="A24" s="22"/>
      <c r="B24" s="22"/>
      <c r="C24" s="22"/>
      <c r="D24" s="22"/>
      <c r="E24" s="107" t="str">
        <f>IFERROR(IF(A24="収入",INDEX(科目!$E$2:$E$14,MATCH(出納帳!C24,科目!$D$2:$D$14,0)),IF(A24="支出",INDEX(科目!$I$2:$I$26,MATCH(出納帳!C24,科目!$H$2:$H$26,0)),"")),"")</f>
        <v/>
      </c>
      <c r="F24" s="23"/>
      <c r="G24" s="23"/>
      <c r="H24" s="23"/>
      <c r="I24" s="22"/>
      <c r="J24" s="22"/>
      <c r="K24" s="110" t="str">
        <f t="shared" si="1"/>
        <v/>
      </c>
      <c r="L24" s="22"/>
    </row>
    <row r="25" spans="1:12">
      <c r="A25" s="22"/>
      <c r="B25" s="22"/>
      <c r="C25" s="22"/>
      <c r="D25" s="22"/>
      <c r="E25" s="107" t="str">
        <f>IFERROR(IF(A25="収入",INDEX(科目!$E$2:$E$14,MATCH(出納帳!C25,科目!$D$2:$D$14,0)),IF(A25="支出",INDEX(科目!$I$2:$I$26,MATCH(出納帳!C25,科目!$H$2:$H$26,0)),"")),"")</f>
        <v/>
      </c>
      <c r="F25" s="23"/>
      <c r="G25" s="23"/>
      <c r="H25" s="23"/>
      <c r="I25" s="22"/>
      <c r="J25" s="22"/>
      <c r="K25" s="110" t="str">
        <f t="shared" si="1"/>
        <v/>
      </c>
      <c r="L25" s="22"/>
    </row>
    <row r="26" spans="1:12">
      <c r="A26" s="22"/>
      <c r="B26" s="22"/>
      <c r="C26" s="22"/>
      <c r="D26" s="22"/>
      <c r="E26" s="107" t="str">
        <f>IFERROR(IF(A26="収入",INDEX(科目!$E$2:$E$14,MATCH(出納帳!C26,科目!$D$2:$D$14,0)),IF(A26="支出",INDEX(科目!$I$2:$I$26,MATCH(出納帳!C26,科目!$H$2:$H$26,0)),"")),"")</f>
        <v/>
      </c>
      <c r="F26" s="23"/>
      <c r="G26" s="23"/>
      <c r="H26" s="23"/>
      <c r="I26" s="22"/>
      <c r="J26" s="22"/>
      <c r="K26" s="110" t="str">
        <f t="shared" si="1"/>
        <v/>
      </c>
      <c r="L26" s="22"/>
    </row>
    <row r="27" spans="1:12">
      <c r="A27" s="22"/>
      <c r="B27" s="22"/>
      <c r="C27" s="22"/>
      <c r="D27" s="22"/>
      <c r="E27" s="107" t="str">
        <f>IFERROR(IF(A27="収入",INDEX(科目!$E$2:$E$14,MATCH(出納帳!C27,科目!$D$2:$D$14,0)),IF(A27="支出",INDEX(科目!$I$2:$I$26,MATCH(出納帳!C27,科目!$H$2:$H$26,0)),"")),"")</f>
        <v/>
      </c>
      <c r="F27" s="23"/>
      <c r="G27" s="23"/>
      <c r="H27" s="23"/>
      <c r="I27" s="22"/>
      <c r="J27" s="22"/>
      <c r="K27" s="110" t="str">
        <f t="shared" si="1"/>
        <v/>
      </c>
      <c r="L27" s="22"/>
    </row>
    <row r="28" spans="1:12">
      <c r="A28" s="22"/>
      <c r="B28" s="22"/>
      <c r="C28" s="22"/>
      <c r="D28" s="22"/>
      <c r="E28" s="107" t="str">
        <f>IFERROR(IF(A28="収入",INDEX(科目!$E$2:$E$14,MATCH(出納帳!C28,科目!$D$2:$D$14,0)),IF(A28="支出",INDEX(科目!$I$2:$I$26,MATCH(出納帳!C28,科目!$H$2:$H$26,0)),"")),"")</f>
        <v/>
      </c>
      <c r="F28" s="23"/>
      <c r="G28" s="23"/>
      <c r="H28" s="23"/>
      <c r="I28" s="22"/>
      <c r="J28" s="22"/>
      <c r="K28" s="110" t="str">
        <f t="shared" si="1"/>
        <v/>
      </c>
      <c r="L28" s="22"/>
    </row>
    <row r="29" spans="1:12">
      <c r="A29" s="22"/>
      <c r="B29" s="22"/>
      <c r="C29" s="22"/>
      <c r="D29" s="22"/>
      <c r="E29" s="107" t="str">
        <f>IFERROR(IF(A29="収入",INDEX(科目!$E$2:$E$14,MATCH(出納帳!C29,科目!$D$2:$D$14,0)),IF(A29="支出",INDEX(科目!$I$2:$I$26,MATCH(出納帳!C29,科目!$H$2:$H$26,0)),"")),"")</f>
        <v/>
      </c>
      <c r="F29" s="23"/>
      <c r="G29" s="23"/>
      <c r="H29" s="23"/>
      <c r="I29" s="22"/>
      <c r="J29" s="22"/>
      <c r="K29" s="110" t="str">
        <f t="shared" si="1"/>
        <v/>
      </c>
      <c r="L29" s="22"/>
    </row>
    <row r="30" spans="1:12">
      <c r="A30" s="22"/>
      <c r="B30" s="22"/>
      <c r="C30" s="22"/>
      <c r="D30" s="22"/>
      <c r="E30" s="107" t="str">
        <f>IFERROR(IF(A30="収入",INDEX(科目!$E$2:$E$14,MATCH(出納帳!C30,科目!$D$2:$D$14,0)),IF(A30="支出",INDEX(科目!$I$2:$I$26,MATCH(出納帳!C30,科目!$H$2:$H$26,0)),"")),"")</f>
        <v/>
      </c>
      <c r="F30" s="23"/>
      <c r="G30" s="23"/>
      <c r="H30" s="23"/>
      <c r="I30" s="22"/>
      <c r="J30" s="22"/>
      <c r="K30" s="110" t="str">
        <f t="shared" si="1"/>
        <v/>
      </c>
      <c r="L30" s="22"/>
    </row>
    <row r="31" spans="1:12">
      <c r="A31" s="22"/>
      <c r="B31" s="22"/>
      <c r="C31" s="22"/>
      <c r="D31" s="22"/>
      <c r="E31" s="107" t="str">
        <f>IFERROR(IF(A31="収入",INDEX(科目!$E$2:$E$14,MATCH(出納帳!C31,科目!$D$2:$D$14,0)),IF(A31="支出",INDEX(科目!$I$2:$I$26,MATCH(出納帳!C31,科目!$H$2:$H$26,0)),"")),"")</f>
        <v/>
      </c>
      <c r="F31" s="23"/>
      <c r="G31" s="23"/>
      <c r="H31" s="23"/>
      <c r="I31" s="22"/>
      <c r="J31" s="22"/>
      <c r="K31" s="110" t="str">
        <f t="shared" si="1"/>
        <v/>
      </c>
      <c r="L31" s="22"/>
    </row>
    <row r="32" spans="1:12">
      <c r="A32" s="22"/>
      <c r="B32" s="22"/>
      <c r="C32" s="22"/>
      <c r="D32" s="22"/>
      <c r="E32" s="107" t="str">
        <f>IFERROR(IF(A32="収入",INDEX(科目!$E$2:$E$14,MATCH(出納帳!C32,科目!$D$2:$D$14,0)),IF(A32="支出",INDEX(科目!$I$2:$I$26,MATCH(出納帳!C32,科目!$H$2:$H$26,0)),"")),"")</f>
        <v/>
      </c>
      <c r="F32" s="23"/>
      <c r="G32" s="23"/>
      <c r="H32" s="23"/>
      <c r="I32" s="22"/>
      <c r="J32" s="22"/>
      <c r="K32" s="110" t="str">
        <f t="shared" si="1"/>
        <v/>
      </c>
      <c r="L32" s="22"/>
    </row>
    <row r="33" spans="1:12">
      <c r="A33" s="22"/>
      <c r="B33" s="22"/>
      <c r="C33" s="22"/>
      <c r="D33" s="22"/>
      <c r="E33" s="107" t="str">
        <f>IFERROR(IF(A33="収入",INDEX(科目!$E$2:$E$14,MATCH(出納帳!C33,科目!$D$2:$D$14,0)),IF(A33="支出",INDEX(科目!$I$2:$I$26,MATCH(出納帳!C33,科目!$H$2:$H$26,0)),"")),"")</f>
        <v/>
      </c>
      <c r="F33" s="23"/>
      <c r="G33" s="23"/>
      <c r="H33" s="23"/>
      <c r="I33" s="22"/>
      <c r="J33" s="22"/>
      <c r="K33" s="110" t="str">
        <f t="shared" si="1"/>
        <v/>
      </c>
      <c r="L33" s="22"/>
    </row>
    <row r="34" spans="1:12">
      <c r="A34" s="22"/>
      <c r="B34" s="22"/>
      <c r="C34" s="22"/>
      <c r="D34" s="22"/>
      <c r="E34" s="107" t="str">
        <f>IFERROR(IF(A34="収入",INDEX(科目!$E$2:$E$14,MATCH(出納帳!C34,科目!$D$2:$D$14,0)),IF(A34="支出",INDEX(科目!$I$2:$I$26,MATCH(出納帳!C34,科目!$H$2:$H$26,0)),"")),"")</f>
        <v/>
      </c>
      <c r="F34" s="23"/>
      <c r="G34" s="23"/>
      <c r="H34" s="23"/>
      <c r="I34" s="22"/>
      <c r="J34" s="22"/>
      <c r="K34" s="110" t="str">
        <f t="shared" si="1"/>
        <v/>
      </c>
      <c r="L34" s="22"/>
    </row>
    <row r="35" spans="1:12">
      <c r="A35" s="22"/>
      <c r="B35" s="22"/>
      <c r="C35" s="22"/>
      <c r="D35" s="22"/>
      <c r="E35" s="107" t="str">
        <f>IFERROR(IF(A35="収入",INDEX(科目!$E$2:$E$14,MATCH(出納帳!C35,科目!$D$2:$D$14,0)),IF(A35="支出",INDEX(科目!$I$2:$I$26,MATCH(出納帳!C35,科目!$H$2:$H$26,0)),"")),"")</f>
        <v/>
      </c>
      <c r="F35" s="23"/>
      <c r="G35" s="23"/>
      <c r="H35" s="23"/>
      <c r="I35" s="23"/>
      <c r="J35" s="23"/>
      <c r="K35" s="110" t="str">
        <f t="shared" si="1"/>
        <v/>
      </c>
      <c r="L35" s="22"/>
    </row>
    <row r="36" spans="1:12">
      <c r="A36" s="22"/>
      <c r="B36" s="22"/>
      <c r="C36" s="22"/>
      <c r="D36" s="22"/>
      <c r="E36" s="107" t="str">
        <f>IFERROR(IF(A36="収入",INDEX(科目!$E$2:$E$14,MATCH(出納帳!C36,科目!$D$2:$D$14,0)),IF(A36="支出",INDEX(科目!$I$2:$I$26,MATCH(出納帳!C36,科目!$H$2:$H$26,0)),"")),"")</f>
        <v/>
      </c>
      <c r="F36" s="23"/>
      <c r="G36" s="23"/>
      <c r="H36" s="23"/>
      <c r="I36" s="23"/>
      <c r="J36" s="23"/>
      <c r="K36" s="110" t="str">
        <f t="shared" si="1"/>
        <v/>
      </c>
      <c r="L36" s="22"/>
    </row>
    <row r="37" spans="1:12">
      <c r="A37" s="22"/>
      <c r="B37" s="22"/>
      <c r="C37" s="22"/>
      <c r="D37" s="22"/>
      <c r="E37" s="107" t="str">
        <f>IFERROR(IF(A37="収入",INDEX(科目!$E$2:$E$14,MATCH(出納帳!C37,科目!$D$2:$D$14,0)),IF(A37="支出",INDEX(科目!$I$2:$I$26,MATCH(出納帳!C37,科目!$H$2:$H$26,0)),"")),"")</f>
        <v/>
      </c>
      <c r="F37" s="23"/>
      <c r="G37" s="23"/>
      <c r="H37" s="23"/>
      <c r="I37" s="23"/>
      <c r="J37" s="23"/>
      <c r="K37" s="110" t="str">
        <f t="shared" si="1"/>
        <v/>
      </c>
      <c r="L37" s="22"/>
    </row>
    <row r="38" spans="1:12">
      <c r="A38" s="22"/>
      <c r="B38" s="22"/>
      <c r="C38" s="22"/>
      <c r="D38" s="22"/>
      <c r="E38" s="107" t="str">
        <f>IFERROR(IF(A38="収入",INDEX(科目!$E$2:$E$14,MATCH(出納帳!C38,科目!$D$2:$D$14,0)),IF(A38="支出",INDEX(科目!$I$2:$I$26,MATCH(出納帳!C38,科目!$H$2:$H$26,0)),"")),"")</f>
        <v/>
      </c>
      <c r="F38" s="23"/>
      <c r="G38" s="23"/>
      <c r="H38" s="23"/>
      <c r="I38" s="23"/>
      <c r="J38" s="23"/>
      <c r="K38" s="110" t="str">
        <f t="shared" si="1"/>
        <v/>
      </c>
      <c r="L38" s="22"/>
    </row>
    <row r="39" spans="1:12">
      <c r="A39" s="22"/>
      <c r="B39" s="22"/>
      <c r="C39" s="22"/>
      <c r="D39" s="22"/>
      <c r="E39" s="107" t="str">
        <f>IFERROR(IF(A39="収入",INDEX(科目!$E$2:$E$14,MATCH(出納帳!C39,科目!$D$2:$D$14,0)),IF(A39="支出",INDEX(科目!$I$2:$I$26,MATCH(出納帳!C39,科目!$H$2:$H$26,0)),"")),"")</f>
        <v/>
      </c>
      <c r="F39" s="23"/>
      <c r="G39" s="23"/>
      <c r="H39" s="23"/>
      <c r="I39" s="23"/>
      <c r="J39" s="23"/>
      <c r="K39" s="110" t="str">
        <f t="shared" si="1"/>
        <v/>
      </c>
      <c r="L39" s="22"/>
    </row>
    <row r="40" spans="1:12">
      <c r="A40" s="22"/>
      <c r="B40" s="22"/>
      <c r="C40" s="22"/>
      <c r="D40" s="22"/>
      <c r="E40" s="107" t="str">
        <f>IFERROR(IF(A40="収入",INDEX(科目!$E$2:$E$14,MATCH(出納帳!C40,科目!$D$2:$D$14,0)),IF(A40="支出",INDEX(科目!$I$2:$I$26,MATCH(出納帳!C40,科目!$H$2:$H$26,0)),"")),"")</f>
        <v/>
      </c>
      <c r="F40" s="23"/>
      <c r="G40" s="23"/>
      <c r="H40" s="23"/>
      <c r="I40" s="23"/>
      <c r="J40" s="23"/>
      <c r="K40" s="110" t="str">
        <f t="shared" si="1"/>
        <v/>
      </c>
      <c r="L40" s="22"/>
    </row>
    <row r="41" spans="1:12">
      <c r="A41" s="22"/>
      <c r="B41" s="22"/>
      <c r="C41" s="22"/>
      <c r="D41" s="22"/>
      <c r="E41" s="107" t="str">
        <f>IFERROR(IF(A41="収入",INDEX(科目!$E$2:$E$14,MATCH(出納帳!C41,科目!$D$2:$D$14,0)),IF(A41="支出",INDEX(科目!$I$2:$I$26,MATCH(出納帳!C41,科目!$H$2:$H$26,0)),"")),"")</f>
        <v/>
      </c>
      <c r="F41" s="23"/>
      <c r="G41" s="23"/>
      <c r="H41" s="23"/>
      <c r="I41" s="23"/>
      <c r="J41" s="23"/>
      <c r="K41" s="110" t="str">
        <f t="shared" si="1"/>
        <v/>
      </c>
      <c r="L41" s="22"/>
    </row>
    <row r="42" spans="1:12">
      <c r="A42" s="22"/>
      <c r="B42" s="22"/>
      <c r="C42" s="22"/>
      <c r="D42" s="22"/>
      <c r="E42" s="107" t="str">
        <f>IFERROR(IF(A42="収入",INDEX(科目!$E$2:$E$14,MATCH(出納帳!C42,科目!$D$2:$D$14,0)),IF(A42="支出",INDEX(科目!$I$2:$I$26,MATCH(出納帳!C42,科目!$H$2:$H$26,0)),"")),"")</f>
        <v/>
      </c>
      <c r="F42" s="23"/>
      <c r="G42" s="23"/>
      <c r="H42" s="23"/>
      <c r="I42" s="23"/>
      <c r="J42" s="23"/>
      <c r="K42" s="110" t="str">
        <f t="shared" si="1"/>
        <v/>
      </c>
      <c r="L42" s="22"/>
    </row>
    <row r="43" spans="1:12">
      <c r="A43" s="22"/>
      <c r="B43" s="22"/>
      <c r="C43" s="22"/>
      <c r="D43" s="22"/>
      <c r="E43" s="107" t="str">
        <f>IFERROR(IF(A43="収入",INDEX(科目!$E$2:$E$14,MATCH(出納帳!C43,科目!$D$2:$D$14,0)),IF(A43="支出",INDEX(科目!$I$2:$I$26,MATCH(出納帳!C43,科目!$H$2:$H$26,0)),"")),"")</f>
        <v/>
      </c>
      <c r="F43" s="23"/>
      <c r="G43" s="23"/>
      <c r="H43" s="23"/>
      <c r="I43" s="23"/>
      <c r="J43" s="23"/>
      <c r="K43" s="110" t="str">
        <f t="shared" si="1"/>
        <v/>
      </c>
      <c r="L43" s="22"/>
    </row>
    <row r="44" spans="1:12">
      <c r="A44" s="22"/>
      <c r="B44" s="22"/>
      <c r="C44" s="22"/>
      <c r="D44" s="22"/>
      <c r="E44" s="107" t="str">
        <f>IFERROR(IF(A44="収入",INDEX(科目!$E$2:$E$14,MATCH(出納帳!C44,科目!$D$2:$D$14,0)),IF(A44="支出",INDEX(科目!$I$2:$I$26,MATCH(出納帳!C44,科目!$H$2:$H$26,0)),"")),"")</f>
        <v/>
      </c>
      <c r="F44" s="23"/>
      <c r="G44" s="23"/>
      <c r="H44" s="23"/>
      <c r="I44" s="23"/>
      <c r="J44" s="23"/>
      <c r="K44" s="110" t="str">
        <f t="shared" si="1"/>
        <v/>
      </c>
      <c r="L44" s="22"/>
    </row>
    <row r="45" spans="1:12">
      <c r="A45" s="22"/>
      <c r="B45" s="22"/>
      <c r="C45" s="22"/>
      <c r="D45" s="22"/>
      <c r="E45" s="107" t="str">
        <f>IFERROR(IF(A45="収入",INDEX(科目!$E$2:$E$14,MATCH(出納帳!C45,科目!$D$2:$D$14,0)),IF(A45="支出",INDEX(科目!$I$2:$I$26,MATCH(出納帳!C45,科目!$H$2:$H$26,0)),"")),"")</f>
        <v/>
      </c>
      <c r="F45" s="23"/>
      <c r="G45" s="23"/>
      <c r="H45" s="23"/>
      <c r="I45" s="23"/>
      <c r="J45" s="23"/>
      <c r="K45" s="110" t="str">
        <f t="shared" si="1"/>
        <v/>
      </c>
      <c r="L45" s="22"/>
    </row>
    <row r="46" spans="1:12">
      <c r="A46" s="22"/>
      <c r="B46" s="22"/>
      <c r="C46" s="22"/>
      <c r="D46" s="22"/>
      <c r="E46" s="107" t="str">
        <f>IFERROR(IF(A46="収入",INDEX(科目!$E$2:$E$14,MATCH(出納帳!C46,科目!$D$2:$D$14,0)),IF(A46="支出",INDEX(科目!$I$2:$I$26,MATCH(出納帳!C46,科目!$H$2:$H$26,0)),"")),"")</f>
        <v/>
      </c>
      <c r="F46" s="23"/>
      <c r="G46" s="23"/>
      <c r="H46" s="23"/>
      <c r="I46" s="23"/>
      <c r="J46" s="23"/>
      <c r="K46" s="110" t="str">
        <f t="shared" si="1"/>
        <v/>
      </c>
      <c r="L46" s="22"/>
    </row>
    <row r="47" spans="1:12">
      <c r="A47" s="22"/>
      <c r="B47" s="22"/>
      <c r="C47" s="22"/>
      <c r="D47" s="22"/>
      <c r="E47" s="107" t="str">
        <f>IFERROR(IF(A47="収入",INDEX(科目!$E$2:$E$14,MATCH(出納帳!C47,科目!$D$2:$D$14,0)),IF(A47="支出",INDEX(科目!$I$2:$I$26,MATCH(出納帳!C47,科目!$H$2:$H$26,0)),"")),"")</f>
        <v/>
      </c>
      <c r="F47" s="23"/>
      <c r="G47" s="23"/>
      <c r="H47" s="23"/>
      <c r="I47" s="23"/>
      <c r="J47" s="23"/>
      <c r="K47" s="110" t="str">
        <f t="shared" si="1"/>
        <v/>
      </c>
      <c r="L47" s="22"/>
    </row>
    <row r="48" spans="1:12">
      <c r="A48" s="22"/>
      <c r="B48" s="22"/>
      <c r="C48" s="22"/>
      <c r="D48" s="22"/>
      <c r="E48" s="107" t="str">
        <f>IFERROR(IF(A48="収入",INDEX(科目!$E$2:$E$14,MATCH(出納帳!C48,科目!$D$2:$D$14,0)),IF(A48="支出",INDEX(科目!$I$2:$I$26,MATCH(出納帳!C48,科目!$H$2:$H$26,0)),"")),"")</f>
        <v/>
      </c>
      <c r="F48" s="23"/>
      <c r="G48" s="23"/>
      <c r="H48" s="23"/>
      <c r="I48" s="23"/>
      <c r="J48" s="23"/>
      <c r="K48" s="110" t="str">
        <f t="shared" si="1"/>
        <v/>
      </c>
      <c r="L48" s="22"/>
    </row>
    <row r="49" spans="1:12">
      <c r="A49" s="22"/>
      <c r="B49" s="22"/>
      <c r="C49" s="22"/>
      <c r="D49" s="22"/>
      <c r="E49" s="107" t="str">
        <f>IFERROR(IF(A49="収入",INDEX(科目!$E$2:$E$14,MATCH(出納帳!C49,科目!$D$2:$D$14,0)),IF(A49="支出",INDEX(科目!$I$2:$I$26,MATCH(出納帳!C49,科目!$H$2:$H$26,0)),"")),"")</f>
        <v/>
      </c>
      <c r="F49" s="23"/>
      <c r="G49" s="23"/>
      <c r="H49" s="23"/>
      <c r="I49" s="23"/>
      <c r="J49" s="23"/>
      <c r="K49" s="110" t="str">
        <f t="shared" si="1"/>
        <v/>
      </c>
      <c r="L49" s="22"/>
    </row>
    <row r="50" spans="1:12">
      <c r="A50" s="22"/>
      <c r="B50" s="22"/>
      <c r="C50" s="22"/>
      <c r="D50" s="22"/>
      <c r="E50" s="107" t="str">
        <f>IFERROR(IF(A50="収入",INDEX(科目!$E$2:$E$14,MATCH(出納帳!C50,科目!$D$2:$D$14,0)),IF(A50="支出",INDEX(科目!$I$2:$I$26,MATCH(出納帳!C50,科目!$H$2:$H$26,0)),"")),"")</f>
        <v/>
      </c>
      <c r="F50" s="23"/>
      <c r="G50" s="23"/>
      <c r="H50" s="23"/>
      <c r="I50" s="23"/>
      <c r="J50" s="23"/>
      <c r="K50" s="110" t="str">
        <f t="shared" si="1"/>
        <v/>
      </c>
      <c r="L50" s="22"/>
    </row>
    <row r="51" spans="1:12">
      <c r="A51" s="22"/>
      <c r="B51" s="22"/>
      <c r="C51" s="22"/>
      <c r="D51" s="22"/>
      <c r="E51" s="107" t="str">
        <f>IFERROR(IF(A51="収入",INDEX(科目!$E$2:$E$14,MATCH(出納帳!C51,科目!$D$2:$D$14,0)),IF(A51="支出",INDEX(科目!$I$2:$I$26,MATCH(出納帳!C51,科目!$H$2:$H$26,0)),"")),"")</f>
        <v/>
      </c>
      <c r="F51" s="23"/>
      <c r="G51" s="23"/>
      <c r="H51" s="23"/>
      <c r="I51" s="23"/>
      <c r="J51" s="23"/>
      <c r="K51" s="110" t="str">
        <f t="shared" si="1"/>
        <v/>
      </c>
      <c r="L51" s="22"/>
    </row>
    <row r="52" spans="1:12">
      <c r="A52" s="22"/>
      <c r="B52" s="22"/>
      <c r="C52" s="22"/>
      <c r="D52" s="22"/>
      <c r="E52" s="107" t="str">
        <f>IFERROR(IF(A52="収入",INDEX(科目!$E$2:$E$14,MATCH(出納帳!C52,科目!$D$2:$D$14,0)),IF(A52="支出",INDEX(科目!$I$2:$I$26,MATCH(出納帳!C52,科目!$H$2:$H$26,0)),"")),"")</f>
        <v/>
      </c>
      <c r="F52" s="23"/>
      <c r="G52" s="23"/>
      <c r="H52" s="23"/>
      <c r="I52" s="23"/>
      <c r="J52" s="23"/>
      <c r="K52" s="110" t="str">
        <f t="shared" si="1"/>
        <v/>
      </c>
      <c r="L52" s="22"/>
    </row>
    <row r="53" spans="1:12">
      <c r="A53" s="22"/>
      <c r="B53" s="22"/>
      <c r="C53" s="22"/>
      <c r="D53" s="22"/>
      <c r="E53" s="107" t="str">
        <f>IFERROR(IF(A53="収入",INDEX(科目!$E$2:$E$14,MATCH(出納帳!C53,科目!$D$2:$D$14,0)),IF(A53="支出",INDEX(科目!$I$2:$I$26,MATCH(出納帳!C53,科目!$H$2:$H$26,0)),"")),"")</f>
        <v/>
      </c>
      <c r="F53" s="23"/>
      <c r="G53" s="23"/>
      <c r="H53" s="23"/>
      <c r="I53" s="23"/>
      <c r="J53" s="23"/>
      <c r="K53" s="110" t="str">
        <f t="shared" si="1"/>
        <v/>
      </c>
      <c r="L53" s="22"/>
    </row>
    <row r="54" spans="1:12">
      <c r="A54" s="22"/>
      <c r="B54" s="22"/>
      <c r="C54" s="22"/>
      <c r="D54" s="22"/>
      <c r="E54" s="107" t="str">
        <f>IFERROR(IF(A54="収入",INDEX(科目!$E$2:$E$14,MATCH(出納帳!C54,科目!$D$2:$D$14,0)),IF(A54="支出",INDEX(科目!$I$2:$I$26,MATCH(出納帳!C54,科目!$H$2:$H$26,0)),"")),"")</f>
        <v/>
      </c>
      <c r="F54" s="23"/>
      <c r="G54" s="23"/>
      <c r="H54" s="23"/>
      <c r="I54" s="23"/>
      <c r="J54" s="23"/>
      <c r="K54" s="110" t="str">
        <f t="shared" si="1"/>
        <v/>
      </c>
      <c r="L54" s="22"/>
    </row>
    <row r="55" spans="1:12">
      <c r="A55" s="22"/>
      <c r="B55" s="22"/>
      <c r="C55" s="22"/>
      <c r="D55" s="22"/>
      <c r="E55" s="107" t="str">
        <f>IFERROR(IF(A55="収入",INDEX(科目!$E$2:$E$14,MATCH(出納帳!C55,科目!$D$2:$D$14,0)),IF(A55="支出",INDEX(科目!$I$2:$I$26,MATCH(出納帳!C55,科目!$H$2:$H$26,0)),"")),"")</f>
        <v/>
      </c>
      <c r="F55" s="23"/>
      <c r="G55" s="23"/>
      <c r="H55" s="23"/>
      <c r="I55" s="23"/>
      <c r="J55" s="23"/>
      <c r="K55" s="110" t="str">
        <f t="shared" si="1"/>
        <v/>
      </c>
      <c r="L55" s="22"/>
    </row>
    <row r="56" spans="1:12">
      <c r="A56" s="22"/>
      <c r="B56" s="22"/>
      <c r="C56" s="22"/>
      <c r="D56" s="22"/>
      <c r="E56" s="107" t="str">
        <f>IFERROR(IF(A56="収入",INDEX(科目!$E$2:$E$14,MATCH(出納帳!C56,科目!$D$2:$D$14,0)),IF(A56="支出",INDEX(科目!$I$2:$I$26,MATCH(出納帳!C56,科目!$H$2:$H$26,0)),"")),"")</f>
        <v/>
      </c>
      <c r="F56" s="23"/>
      <c r="G56" s="23"/>
      <c r="H56" s="23"/>
      <c r="I56" s="23"/>
      <c r="J56" s="23"/>
      <c r="K56" s="110" t="str">
        <f t="shared" si="1"/>
        <v/>
      </c>
      <c r="L56" s="22"/>
    </row>
    <row r="57" spans="1:12">
      <c r="A57" s="22"/>
      <c r="B57" s="22"/>
      <c r="C57" s="22"/>
      <c r="D57" s="22"/>
      <c r="E57" s="107" t="str">
        <f>IFERROR(IF(A57="収入",INDEX(科目!$E$2:$E$14,MATCH(出納帳!C57,科目!$D$2:$D$14,0)),IF(A57="支出",INDEX(科目!$I$2:$I$26,MATCH(出納帳!C57,科目!$H$2:$H$26,0)),"")),"")</f>
        <v/>
      </c>
      <c r="F57" s="23"/>
      <c r="G57" s="23"/>
      <c r="H57" s="23"/>
      <c r="I57" s="23"/>
      <c r="J57" s="23"/>
      <c r="K57" s="110" t="str">
        <f t="shared" si="1"/>
        <v/>
      </c>
      <c r="L57" s="22"/>
    </row>
    <row r="58" spans="1:12">
      <c r="A58" s="22"/>
      <c r="B58" s="22"/>
      <c r="C58" s="22"/>
      <c r="D58" s="22"/>
      <c r="E58" s="107" t="str">
        <f>IFERROR(IF(A58="収入",INDEX(科目!$E$2:$E$14,MATCH(出納帳!C58,科目!$D$2:$D$14,0)),IF(A58="支出",INDEX(科目!$I$2:$I$26,MATCH(出納帳!C58,科目!$H$2:$H$26,0)),"")),"")</f>
        <v/>
      </c>
      <c r="F58" s="23"/>
      <c r="G58" s="23"/>
      <c r="H58" s="23"/>
      <c r="I58" s="23"/>
      <c r="J58" s="23"/>
      <c r="K58" s="110" t="str">
        <f t="shared" si="1"/>
        <v/>
      </c>
      <c r="L58" s="22"/>
    </row>
    <row r="59" spans="1:12">
      <c r="A59" s="22"/>
      <c r="B59" s="22"/>
      <c r="C59" s="22"/>
      <c r="D59" s="22"/>
      <c r="E59" s="107" t="str">
        <f>IFERROR(IF(A59="収入",INDEX(科目!$E$2:$E$14,MATCH(出納帳!C59,科目!$D$2:$D$14,0)),IF(A59="支出",INDEX(科目!$I$2:$I$26,MATCH(出納帳!C59,科目!$H$2:$H$26,0)),"")),"")</f>
        <v/>
      </c>
      <c r="F59" s="23"/>
      <c r="G59" s="23"/>
      <c r="H59" s="23"/>
      <c r="I59" s="23"/>
      <c r="J59" s="23"/>
      <c r="K59" s="110" t="str">
        <f t="shared" si="1"/>
        <v/>
      </c>
      <c r="L59" s="22"/>
    </row>
    <row r="60" spans="1:12">
      <c r="A60" s="22"/>
      <c r="B60" s="22"/>
      <c r="C60" s="22"/>
      <c r="D60" s="22"/>
      <c r="E60" s="107" t="str">
        <f>IFERROR(IF(A60="収入",INDEX(科目!$E$2:$E$14,MATCH(出納帳!C60,科目!$D$2:$D$14,0)),IF(A60="支出",INDEX(科目!$I$2:$I$26,MATCH(出納帳!C60,科目!$H$2:$H$26,0)),"")),"")</f>
        <v/>
      </c>
      <c r="F60" s="23"/>
      <c r="G60" s="23"/>
      <c r="H60" s="23"/>
      <c r="I60" s="23"/>
      <c r="J60" s="23"/>
      <c r="K60" s="110" t="str">
        <f t="shared" si="1"/>
        <v/>
      </c>
      <c r="L60" s="22"/>
    </row>
    <row r="61" spans="1:12">
      <c r="A61" s="22"/>
      <c r="B61" s="22"/>
      <c r="C61" s="22"/>
      <c r="D61" s="22"/>
      <c r="E61" s="107" t="str">
        <f>IFERROR(IF(A61="収入",INDEX(科目!$E$2:$E$14,MATCH(出納帳!C61,科目!$D$2:$D$14,0)),IF(A61="支出",INDEX(科目!$I$2:$I$26,MATCH(出納帳!C61,科目!$H$2:$H$26,0)),"")),"")</f>
        <v/>
      </c>
      <c r="F61" s="23"/>
      <c r="G61" s="23"/>
      <c r="H61" s="23"/>
      <c r="I61" s="23"/>
      <c r="J61" s="23"/>
      <c r="K61" s="110" t="str">
        <f t="shared" si="1"/>
        <v/>
      </c>
      <c r="L61" s="22"/>
    </row>
    <row r="62" spans="1:12">
      <c r="A62" s="22"/>
      <c r="B62" s="22"/>
      <c r="C62" s="22"/>
      <c r="D62" s="22"/>
      <c r="E62" s="107" t="str">
        <f>IFERROR(IF(A62="収入",INDEX(科目!$E$2:$E$14,MATCH(出納帳!C62,科目!$D$2:$D$14,0)),IF(A62="支出",INDEX(科目!$I$2:$I$26,MATCH(出納帳!C62,科目!$H$2:$H$26,0)),"")),"")</f>
        <v/>
      </c>
      <c r="F62" s="23"/>
      <c r="G62" s="23"/>
      <c r="H62" s="23"/>
      <c r="I62" s="23"/>
      <c r="J62" s="23"/>
      <c r="K62" s="110" t="str">
        <f t="shared" si="1"/>
        <v/>
      </c>
      <c r="L62" s="22"/>
    </row>
    <row r="63" spans="1:12">
      <c r="A63" s="22"/>
      <c r="B63" s="22"/>
      <c r="C63" s="22"/>
      <c r="D63" s="22"/>
      <c r="E63" s="107" t="str">
        <f>IFERROR(IF(A63="収入",INDEX(科目!$E$2:$E$14,MATCH(出納帳!C63,科目!$D$2:$D$14,0)),IF(A63="支出",INDEX(科目!$I$2:$I$26,MATCH(出納帳!C63,科目!$H$2:$H$26,0)),"")),"")</f>
        <v/>
      </c>
      <c r="F63" s="23"/>
      <c r="G63" s="23"/>
      <c r="H63" s="23"/>
      <c r="I63" s="23"/>
      <c r="J63" s="23"/>
      <c r="K63" s="110" t="str">
        <f t="shared" si="1"/>
        <v/>
      </c>
      <c r="L63" s="22"/>
    </row>
    <row r="64" spans="1:12">
      <c r="A64" s="22"/>
      <c r="B64" s="22"/>
      <c r="C64" s="22"/>
      <c r="D64" s="22"/>
      <c r="E64" s="107" t="str">
        <f>IFERROR(IF(A64="収入",INDEX(科目!$E$2:$E$14,MATCH(出納帳!C64,科目!$D$2:$D$14,0)),IF(A64="支出",INDEX(科目!$I$2:$I$26,MATCH(出納帳!C64,科目!$H$2:$H$26,0)),"")),"")</f>
        <v/>
      </c>
      <c r="F64" s="23"/>
      <c r="G64" s="23"/>
      <c r="H64" s="23"/>
      <c r="I64" s="23"/>
      <c r="J64" s="23"/>
      <c r="K64" s="110" t="str">
        <f t="shared" si="1"/>
        <v/>
      </c>
      <c r="L64" s="22"/>
    </row>
    <row r="65" spans="1:12">
      <c r="A65" s="22"/>
      <c r="B65" s="22"/>
      <c r="C65" s="22"/>
      <c r="D65" s="22"/>
      <c r="E65" s="107" t="str">
        <f>IFERROR(IF(A65="収入",INDEX(科目!$E$2:$E$14,MATCH(出納帳!C65,科目!$D$2:$D$14,0)),IF(A65="支出",INDEX(科目!$I$2:$I$26,MATCH(出納帳!C65,科目!$H$2:$H$26,0)),"")),"")</f>
        <v/>
      </c>
      <c r="F65" s="23"/>
      <c r="G65" s="23"/>
      <c r="H65" s="23"/>
      <c r="I65" s="23"/>
      <c r="J65" s="23"/>
      <c r="K65" s="110" t="str">
        <f t="shared" si="1"/>
        <v/>
      </c>
      <c r="L65" s="22"/>
    </row>
    <row r="66" spans="1:12">
      <c r="A66" s="22"/>
      <c r="B66" s="22"/>
      <c r="C66" s="22"/>
      <c r="D66" s="22"/>
      <c r="E66" s="107" t="str">
        <f>IFERROR(IF(A66="収入",INDEX(科目!$E$2:$E$14,MATCH(出納帳!C66,科目!$D$2:$D$14,0)),IF(A66="支出",INDEX(科目!$I$2:$I$26,MATCH(出納帳!C66,科目!$H$2:$H$26,0)),"")),"")</f>
        <v/>
      </c>
      <c r="F66" s="23"/>
      <c r="G66" s="23"/>
      <c r="H66" s="23"/>
      <c r="I66" s="23"/>
      <c r="J66" s="23"/>
      <c r="K66" s="110" t="str">
        <f t="shared" si="1"/>
        <v/>
      </c>
      <c r="L66" s="22"/>
    </row>
    <row r="67" spans="1:12">
      <c r="A67" s="22"/>
      <c r="B67" s="22"/>
      <c r="C67" s="22"/>
      <c r="D67" s="22"/>
      <c r="E67" s="107" t="str">
        <f>IFERROR(IF(A67="収入",INDEX(科目!$E$2:$E$14,MATCH(出納帳!C67,科目!$D$2:$D$14,0)),IF(A67="支出",INDEX(科目!$I$2:$I$26,MATCH(出納帳!C67,科目!$H$2:$H$26,0)),"")),"")</f>
        <v/>
      </c>
      <c r="F67" s="23"/>
      <c r="G67" s="23"/>
      <c r="H67" s="23"/>
      <c r="I67" s="23"/>
      <c r="J67" s="23"/>
      <c r="K67" s="110" t="str">
        <f t="shared" si="1"/>
        <v/>
      </c>
      <c r="L67" s="22"/>
    </row>
    <row r="68" spans="1:12">
      <c r="A68" s="22"/>
      <c r="B68" s="22"/>
      <c r="C68" s="22"/>
      <c r="D68" s="22"/>
      <c r="E68" s="107" t="str">
        <f>IFERROR(IF(A68="収入",INDEX(科目!$E$2:$E$14,MATCH(出納帳!C68,科目!$D$2:$D$14,0)),IF(A68="支出",INDEX(科目!$I$2:$I$26,MATCH(出納帳!C68,科目!$H$2:$H$26,0)),"")),"")</f>
        <v/>
      </c>
      <c r="F68" s="23"/>
      <c r="G68" s="23"/>
      <c r="H68" s="23"/>
      <c r="I68" s="23"/>
      <c r="J68" s="23"/>
      <c r="K68" s="110" t="str">
        <f t="shared" si="1"/>
        <v/>
      </c>
      <c r="L68" s="22"/>
    </row>
    <row r="69" spans="1:12">
      <c r="A69" s="22"/>
      <c r="B69" s="22"/>
      <c r="C69" s="22"/>
      <c r="D69" s="22"/>
      <c r="E69" s="107" t="str">
        <f>IFERROR(IF(A69="収入",INDEX(科目!$E$2:$E$14,MATCH(出納帳!C69,科目!$D$2:$D$14,0)),IF(A69="支出",INDEX(科目!$I$2:$I$26,MATCH(出納帳!C69,科目!$H$2:$H$26,0)),"")),"")</f>
        <v/>
      </c>
      <c r="F69" s="23"/>
      <c r="G69" s="23"/>
      <c r="H69" s="23"/>
      <c r="I69" s="23"/>
      <c r="J69" s="23"/>
      <c r="K69" s="110" t="str">
        <f t="shared" si="1"/>
        <v/>
      </c>
      <c r="L69" s="22"/>
    </row>
    <row r="70" spans="1:12">
      <c r="A70" s="22"/>
      <c r="B70" s="22"/>
      <c r="C70" s="22"/>
      <c r="D70" s="22"/>
      <c r="E70" s="107" t="str">
        <f>IFERROR(IF(A70="収入",INDEX(科目!$E$2:$E$14,MATCH(出納帳!C70,科目!$D$2:$D$14,0)),IF(A70="支出",INDEX(科目!$I$2:$I$26,MATCH(出納帳!C70,科目!$H$2:$H$26,0)),"")),"")</f>
        <v/>
      </c>
      <c r="F70" s="23"/>
      <c r="G70" s="23"/>
      <c r="H70" s="23"/>
      <c r="I70" s="23"/>
      <c r="J70" s="23"/>
      <c r="K70" s="110" t="str">
        <f t="shared" si="1"/>
        <v/>
      </c>
      <c r="L70" s="22"/>
    </row>
    <row r="71" spans="1:12">
      <c r="A71" s="22"/>
      <c r="B71" s="22"/>
      <c r="C71" s="22"/>
      <c r="D71" s="22"/>
      <c r="E71" s="107" t="str">
        <f>IFERROR(IF(A71="収入",INDEX(科目!$E$2:$E$14,MATCH(出納帳!C71,科目!$D$2:$D$14,0)),IF(A71="支出",INDEX(科目!$I$2:$I$26,MATCH(出納帳!C71,科目!$H$2:$H$26,0)),"")),"")</f>
        <v/>
      </c>
      <c r="F71" s="23"/>
      <c r="G71" s="23"/>
      <c r="H71" s="23"/>
      <c r="I71" s="23"/>
      <c r="J71" s="23"/>
      <c r="K71" s="110" t="str">
        <f t="shared" si="1"/>
        <v/>
      </c>
      <c r="L71" s="22"/>
    </row>
    <row r="72" spans="1:12">
      <c r="A72" s="22"/>
      <c r="B72" s="22"/>
      <c r="C72" s="22"/>
      <c r="D72" s="22"/>
      <c r="E72" s="107" t="str">
        <f>IFERROR(IF(A72="収入",INDEX(科目!$E$2:$E$14,MATCH(出納帳!C72,科目!$D$2:$D$14,0)),IF(A72="支出",INDEX(科目!$I$2:$I$26,MATCH(出納帳!C72,科目!$H$2:$H$26,0)),"")),"")</f>
        <v/>
      </c>
      <c r="F72" s="23"/>
      <c r="G72" s="23"/>
      <c r="H72" s="23"/>
      <c r="I72" s="23"/>
      <c r="J72" s="23"/>
      <c r="K72" s="110" t="str">
        <f t="shared" si="1"/>
        <v/>
      </c>
      <c r="L72" s="22"/>
    </row>
    <row r="73" spans="1:12">
      <c r="A73" s="22"/>
      <c r="B73" s="22"/>
      <c r="C73" s="22"/>
      <c r="D73" s="22"/>
      <c r="E73" s="107" t="str">
        <f>IFERROR(IF(A73="収入",INDEX(科目!$E$2:$E$14,MATCH(出納帳!C73,科目!$D$2:$D$14,0)),IF(A73="支出",INDEX(科目!$I$2:$I$26,MATCH(出納帳!C73,科目!$H$2:$H$26,0)),"")),"")</f>
        <v/>
      </c>
      <c r="F73" s="23"/>
      <c r="G73" s="23"/>
      <c r="H73" s="23"/>
      <c r="I73" s="23"/>
      <c r="J73" s="23"/>
      <c r="K73" s="110" t="str">
        <f t="shared" si="1"/>
        <v/>
      </c>
      <c r="L73" s="22"/>
    </row>
    <row r="74" spans="1:12">
      <c r="A74" s="22"/>
      <c r="B74" s="22"/>
      <c r="C74" s="22"/>
      <c r="D74" s="22"/>
      <c r="E74" s="107" t="str">
        <f>IFERROR(IF(A74="収入",INDEX(科目!$E$2:$E$14,MATCH(出納帳!C74,科目!$D$2:$D$14,0)),IF(A74="支出",INDEX(科目!$I$2:$I$26,MATCH(出納帳!C74,科目!$H$2:$H$26,0)),"")),"")</f>
        <v/>
      </c>
      <c r="F74" s="23"/>
      <c r="G74" s="23"/>
      <c r="H74" s="23"/>
      <c r="I74" s="23"/>
      <c r="J74" s="23"/>
      <c r="K74" s="110" t="str">
        <f t="shared" si="1"/>
        <v/>
      </c>
      <c r="L74" s="22"/>
    </row>
    <row r="75" spans="1:12">
      <c r="A75" s="22"/>
      <c r="B75" s="22"/>
      <c r="C75" s="22"/>
      <c r="D75" s="22"/>
      <c r="E75" s="107" t="str">
        <f>IFERROR(IF(A75="収入",INDEX(科目!$E$2:$E$14,MATCH(出納帳!C75,科目!$D$2:$D$14,0)),IF(A75="支出",INDEX(科目!$I$2:$I$26,MATCH(出納帳!C75,科目!$H$2:$H$26,0)),"")),"")</f>
        <v/>
      </c>
      <c r="F75" s="23"/>
      <c r="G75" s="23"/>
      <c r="H75" s="23"/>
      <c r="I75" s="23"/>
      <c r="J75" s="23"/>
      <c r="K75" s="110" t="str">
        <f t="shared" si="1"/>
        <v/>
      </c>
      <c r="L75" s="22"/>
    </row>
    <row r="76" spans="1:12">
      <c r="A76" s="22"/>
      <c r="B76" s="22"/>
      <c r="C76" s="22"/>
      <c r="D76" s="22"/>
      <c r="E76" s="107" t="str">
        <f>IFERROR(IF(A76="収入",INDEX(科目!$E$2:$E$14,MATCH(出納帳!C76,科目!$D$2:$D$14,0)),IF(A76="支出",INDEX(科目!$I$2:$I$26,MATCH(出納帳!C76,科目!$H$2:$H$26,0)),"")),"")</f>
        <v/>
      </c>
      <c r="F76" s="23"/>
      <c r="G76" s="23"/>
      <c r="H76" s="23"/>
      <c r="I76" s="23"/>
      <c r="J76" s="23"/>
      <c r="K76" s="110" t="str">
        <f t="shared" si="1"/>
        <v/>
      </c>
      <c r="L76" s="22"/>
    </row>
    <row r="77" spans="1:12">
      <c r="A77" s="22"/>
      <c r="B77" s="22"/>
      <c r="C77" s="22"/>
      <c r="D77" s="22"/>
      <c r="E77" s="107" t="str">
        <f>IFERROR(IF(A77="収入",INDEX(科目!$E$2:$E$14,MATCH(出納帳!C77,科目!$D$2:$D$14,0)),IF(A77="支出",INDEX(科目!$I$2:$I$26,MATCH(出納帳!C77,科目!$H$2:$H$26,0)),"")),"")</f>
        <v/>
      </c>
      <c r="F77" s="23"/>
      <c r="G77" s="23"/>
      <c r="H77" s="23"/>
      <c r="I77" s="23"/>
      <c r="J77" s="23"/>
      <c r="K77" s="110" t="str">
        <f t="shared" si="1"/>
        <v/>
      </c>
      <c r="L77" s="22"/>
    </row>
    <row r="78" spans="1:12">
      <c r="A78" s="22"/>
      <c r="B78" s="22"/>
      <c r="C78" s="22"/>
      <c r="D78" s="22"/>
      <c r="E78" s="107" t="str">
        <f>IFERROR(IF(A78="収入",INDEX(科目!$E$2:$E$14,MATCH(出納帳!C78,科目!$D$2:$D$14,0)),IF(A78="支出",INDEX(科目!$I$2:$I$26,MATCH(出納帳!C78,科目!$H$2:$H$26,0)),"")),"")</f>
        <v/>
      </c>
      <c r="F78" s="23"/>
      <c r="G78" s="23"/>
      <c r="H78" s="23"/>
      <c r="I78" s="23"/>
      <c r="J78" s="23"/>
      <c r="K78" s="110" t="str">
        <f t="shared" si="1"/>
        <v/>
      </c>
      <c r="L78" s="22"/>
    </row>
    <row r="79" spans="1:12">
      <c r="A79" s="22"/>
      <c r="B79" s="22"/>
      <c r="C79" s="22"/>
      <c r="D79" s="22"/>
      <c r="E79" s="107" t="str">
        <f>IFERROR(IF(A79="収入",INDEX(科目!$E$2:$E$14,MATCH(出納帳!C79,科目!$D$2:$D$14,0)),IF(A79="支出",INDEX(科目!$I$2:$I$26,MATCH(出納帳!C79,科目!$H$2:$H$26,0)),"")),"")</f>
        <v/>
      </c>
      <c r="F79" s="23"/>
      <c r="G79" s="23"/>
      <c r="H79" s="23"/>
      <c r="I79" s="23"/>
      <c r="J79" s="23"/>
      <c r="K79" s="110" t="str">
        <f t="shared" si="1"/>
        <v/>
      </c>
      <c r="L79" s="22"/>
    </row>
    <row r="80" spans="1:12">
      <c r="A80" s="22"/>
      <c r="B80" s="22"/>
      <c r="C80" s="22"/>
      <c r="D80" s="22"/>
      <c r="E80" s="107" t="str">
        <f>IFERROR(IF(A80="収入",INDEX(科目!$E$2:$E$14,MATCH(出納帳!C80,科目!$D$2:$D$14,0)),IF(A80="支出",INDEX(科目!$I$2:$I$26,MATCH(出納帳!C80,科目!$H$2:$H$26,0)),"")),"")</f>
        <v/>
      </c>
      <c r="F80" s="23"/>
      <c r="G80" s="23"/>
      <c r="H80" s="23"/>
      <c r="I80" s="23"/>
      <c r="J80" s="23"/>
      <c r="K80" s="110" t="str">
        <f t="shared" si="1"/>
        <v/>
      </c>
      <c r="L80" s="22"/>
    </row>
    <row r="81" spans="1:12">
      <c r="A81" s="22"/>
      <c r="B81" s="22"/>
      <c r="C81" s="22"/>
      <c r="D81" s="22"/>
      <c r="E81" s="107" t="str">
        <f>IFERROR(IF(A81="収入",INDEX(科目!$E$2:$E$14,MATCH(出納帳!C81,科目!$D$2:$D$14,0)),IF(A81="支出",INDEX(科目!$I$2:$I$26,MATCH(出納帳!C81,科目!$H$2:$H$26,0)),"")),"")</f>
        <v/>
      </c>
      <c r="F81" s="23"/>
      <c r="G81" s="23"/>
      <c r="H81" s="23"/>
      <c r="I81" s="23"/>
      <c r="J81" s="23"/>
      <c r="K81" s="110" t="str">
        <f t="shared" ref="K81:K112" si="2">IF(I81 &amp; J81="","",K80+I81-J81)</f>
        <v/>
      </c>
      <c r="L81" s="22"/>
    </row>
    <row r="82" spans="1:12">
      <c r="A82" s="22"/>
      <c r="B82" s="22"/>
      <c r="C82" s="22"/>
      <c r="D82" s="22"/>
      <c r="E82" s="107" t="str">
        <f>IFERROR(IF(A82="収入",INDEX(科目!$E$2:$E$14,MATCH(出納帳!C82,科目!$D$2:$D$14,0)),IF(A82="支出",INDEX(科目!$I$2:$I$26,MATCH(出納帳!C82,科目!$H$2:$H$26,0)),"")),"")</f>
        <v/>
      </c>
      <c r="F82" s="23"/>
      <c r="G82" s="23"/>
      <c r="H82" s="23"/>
      <c r="I82" s="23"/>
      <c r="J82" s="23"/>
      <c r="K82" s="110" t="str">
        <f t="shared" si="2"/>
        <v/>
      </c>
      <c r="L82" s="22"/>
    </row>
    <row r="83" spans="1:12">
      <c r="A83" s="22"/>
      <c r="B83" s="22"/>
      <c r="C83" s="22"/>
      <c r="D83" s="22"/>
      <c r="E83" s="107" t="str">
        <f>IFERROR(IF(A83="収入",INDEX(科目!$E$2:$E$14,MATCH(出納帳!C83,科目!$D$2:$D$14,0)),IF(A83="支出",INDEX(科目!$I$2:$I$26,MATCH(出納帳!C83,科目!$H$2:$H$26,0)),"")),"")</f>
        <v/>
      </c>
      <c r="F83" s="23"/>
      <c r="G83" s="23"/>
      <c r="H83" s="23"/>
      <c r="I83" s="23"/>
      <c r="J83" s="23"/>
      <c r="K83" s="110" t="str">
        <f t="shared" si="2"/>
        <v/>
      </c>
      <c r="L83" s="22"/>
    </row>
    <row r="84" spans="1:12">
      <c r="A84" s="22"/>
      <c r="B84" s="22"/>
      <c r="C84" s="22"/>
      <c r="D84" s="22"/>
      <c r="E84" s="107" t="str">
        <f>IFERROR(IF(A84="収入",INDEX(科目!$E$2:$E$14,MATCH(出納帳!C84,科目!$D$2:$D$14,0)),IF(A84="支出",INDEX(科目!$I$2:$I$26,MATCH(出納帳!C84,科目!$H$2:$H$26,0)),"")),"")</f>
        <v/>
      </c>
      <c r="F84" s="23"/>
      <c r="G84" s="23"/>
      <c r="H84" s="23"/>
      <c r="I84" s="23"/>
      <c r="J84" s="23"/>
      <c r="K84" s="110" t="str">
        <f t="shared" si="2"/>
        <v/>
      </c>
      <c r="L84" s="22"/>
    </row>
    <row r="85" spans="1:12">
      <c r="A85" s="22"/>
      <c r="B85" s="22"/>
      <c r="C85" s="22"/>
      <c r="D85" s="22"/>
      <c r="E85" s="107" t="str">
        <f>IFERROR(IF(A85="収入",INDEX(科目!$E$2:$E$14,MATCH(出納帳!C85,科目!$D$2:$D$14,0)),IF(A85="支出",INDEX(科目!$I$2:$I$26,MATCH(出納帳!C85,科目!$H$2:$H$26,0)),"")),"")</f>
        <v/>
      </c>
      <c r="F85" s="23"/>
      <c r="G85" s="23"/>
      <c r="H85" s="23"/>
      <c r="I85" s="23"/>
      <c r="J85" s="23"/>
      <c r="K85" s="110" t="str">
        <f t="shared" si="2"/>
        <v/>
      </c>
      <c r="L85" s="22"/>
    </row>
    <row r="86" spans="1:12">
      <c r="A86" s="22"/>
      <c r="B86" s="22"/>
      <c r="C86" s="22"/>
      <c r="D86" s="22"/>
      <c r="E86" s="107" t="str">
        <f>IFERROR(IF(A86="収入",INDEX(科目!$E$2:$E$14,MATCH(出納帳!C86,科目!$D$2:$D$14,0)),IF(A86="支出",INDEX(科目!$I$2:$I$26,MATCH(出納帳!C86,科目!$H$2:$H$26,0)),"")),"")</f>
        <v/>
      </c>
      <c r="F86" s="23"/>
      <c r="G86" s="23"/>
      <c r="H86" s="23"/>
      <c r="I86" s="23"/>
      <c r="J86" s="23"/>
      <c r="K86" s="110" t="str">
        <f t="shared" si="2"/>
        <v/>
      </c>
      <c r="L86" s="22"/>
    </row>
    <row r="87" spans="1:12">
      <c r="A87" s="22"/>
      <c r="B87" s="22"/>
      <c r="C87" s="22"/>
      <c r="D87" s="22"/>
      <c r="E87" s="107" t="str">
        <f>IFERROR(IF(A87="収入",INDEX(科目!$E$2:$E$14,MATCH(出納帳!C87,科目!$D$2:$D$14,0)),IF(A87="支出",INDEX(科目!$I$2:$I$26,MATCH(出納帳!C87,科目!$H$2:$H$26,0)),"")),"")</f>
        <v/>
      </c>
      <c r="F87" s="23"/>
      <c r="G87" s="23"/>
      <c r="H87" s="23"/>
      <c r="I87" s="23"/>
      <c r="J87" s="23"/>
      <c r="K87" s="110" t="str">
        <f t="shared" si="2"/>
        <v/>
      </c>
      <c r="L87" s="22"/>
    </row>
    <row r="88" spans="1:12">
      <c r="A88" s="22"/>
      <c r="B88" s="22"/>
      <c r="C88" s="22"/>
      <c r="D88" s="22"/>
      <c r="E88" s="107" t="str">
        <f>IFERROR(IF(A88="収入",INDEX(科目!$E$2:$E$14,MATCH(出納帳!C88,科目!$D$2:$D$14,0)),IF(A88="支出",INDEX(科目!$I$2:$I$26,MATCH(出納帳!C88,科目!$H$2:$H$26,0)),"")),"")</f>
        <v/>
      </c>
      <c r="F88" s="23"/>
      <c r="G88" s="23"/>
      <c r="H88" s="23"/>
      <c r="I88" s="23"/>
      <c r="J88" s="23"/>
      <c r="K88" s="110" t="str">
        <f t="shared" si="2"/>
        <v/>
      </c>
      <c r="L88" s="22"/>
    </row>
    <row r="89" spans="1:12">
      <c r="A89" s="22"/>
      <c r="B89" s="22"/>
      <c r="C89" s="22"/>
      <c r="D89" s="22"/>
      <c r="E89" s="107" t="str">
        <f>IFERROR(IF(A89="収入",INDEX(科目!$E$2:$E$14,MATCH(出納帳!C89,科目!$D$2:$D$14,0)),IF(A89="支出",INDEX(科目!$I$2:$I$26,MATCH(出納帳!C89,科目!$H$2:$H$26,0)),"")),"")</f>
        <v/>
      </c>
      <c r="F89" s="23"/>
      <c r="G89" s="23"/>
      <c r="H89" s="23"/>
      <c r="I89" s="23"/>
      <c r="J89" s="23"/>
      <c r="K89" s="110" t="str">
        <f t="shared" si="2"/>
        <v/>
      </c>
      <c r="L89" s="22"/>
    </row>
    <row r="90" spans="1:12">
      <c r="A90" s="22"/>
      <c r="B90" s="22"/>
      <c r="C90" s="22"/>
      <c r="D90" s="22"/>
      <c r="E90" s="107" t="str">
        <f>IFERROR(IF(A90="収入",INDEX(科目!$E$2:$E$14,MATCH(出納帳!C90,科目!$D$2:$D$14,0)),IF(A90="支出",INDEX(科目!$I$2:$I$26,MATCH(出納帳!C90,科目!$H$2:$H$26,0)),"")),"")</f>
        <v/>
      </c>
      <c r="F90" s="23"/>
      <c r="G90" s="23"/>
      <c r="H90" s="23"/>
      <c r="I90" s="23"/>
      <c r="J90" s="23"/>
      <c r="K90" s="110" t="str">
        <f t="shared" si="2"/>
        <v/>
      </c>
      <c r="L90" s="22"/>
    </row>
    <row r="91" spans="1:12">
      <c r="A91" s="22"/>
      <c r="B91" s="22"/>
      <c r="C91" s="22"/>
      <c r="D91" s="22"/>
      <c r="E91" s="107" t="str">
        <f>IFERROR(IF(A91="収入",INDEX(科目!$E$2:$E$14,MATCH(出納帳!C91,科目!$D$2:$D$14,0)),IF(A91="支出",INDEX(科目!$I$2:$I$26,MATCH(出納帳!C91,科目!$H$2:$H$26,0)),"")),"")</f>
        <v/>
      </c>
      <c r="F91" s="23"/>
      <c r="G91" s="23"/>
      <c r="H91" s="23"/>
      <c r="I91" s="23"/>
      <c r="J91" s="23"/>
      <c r="K91" s="110" t="str">
        <f t="shared" si="2"/>
        <v/>
      </c>
      <c r="L91" s="22"/>
    </row>
    <row r="92" spans="1:12">
      <c r="A92" s="22"/>
      <c r="B92" s="22"/>
      <c r="C92" s="22"/>
      <c r="D92" s="22"/>
      <c r="E92" s="107" t="str">
        <f>IFERROR(IF(A92="収入",INDEX(科目!$E$2:$E$14,MATCH(出納帳!C92,科目!$D$2:$D$14,0)),IF(A92="支出",INDEX(科目!$I$2:$I$26,MATCH(出納帳!C92,科目!$H$2:$H$26,0)),"")),"")</f>
        <v/>
      </c>
      <c r="F92" s="23"/>
      <c r="G92" s="23"/>
      <c r="H92" s="23"/>
      <c r="I92" s="23"/>
      <c r="J92" s="23"/>
      <c r="K92" s="110" t="str">
        <f t="shared" si="2"/>
        <v/>
      </c>
      <c r="L92" s="22"/>
    </row>
    <row r="93" spans="1:12">
      <c r="A93" s="22"/>
      <c r="B93" s="22"/>
      <c r="C93" s="22"/>
      <c r="D93" s="22"/>
      <c r="E93" s="107" t="str">
        <f>IFERROR(IF(A93="収入",INDEX(科目!$E$2:$E$14,MATCH(出納帳!C93,科目!$D$2:$D$14,0)),IF(A93="支出",INDEX(科目!$I$2:$I$26,MATCH(出納帳!C93,科目!$H$2:$H$26,0)),"")),"")</f>
        <v/>
      </c>
      <c r="F93" s="23"/>
      <c r="G93" s="23"/>
      <c r="H93" s="23"/>
      <c r="I93" s="23"/>
      <c r="J93" s="23"/>
      <c r="K93" s="110" t="str">
        <f t="shared" si="2"/>
        <v/>
      </c>
      <c r="L93" s="22"/>
    </row>
    <row r="94" spans="1:12">
      <c r="A94" s="22"/>
      <c r="B94" s="22"/>
      <c r="C94" s="22"/>
      <c r="D94" s="22"/>
      <c r="E94" s="107" t="str">
        <f>IFERROR(IF(A94="収入",INDEX(科目!$E$2:$E$14,MATCH(出納帳!C94,科目!$D$2:$D$14,0)),IF(A94="支出",INDEX(科目!$I$2:$I$26,MATCH(出納帳!C94,科目!$H$2:$H$26,0)),"")),"")</f>
        <v/>
      </c>
      <c r="F94" s="23"/>
      <c r="G94" s="23"/>
      <c r="H94" s="23"/>
      <c r="I94" s="23"/>
      <c r="J94" s="23"/>
      <c r="K94" s="110" t="str">
        <f t="shared" si="2"/>
        <v/>
      </c>
      <c r="L94" s="22"/>
    </row>
    <row r="95" spans="1:12">
      <c r="A95" s="22"/>
      <c r="B95" s="22"/>
      <c r="C95" s="22"/>
      <c r="D95" s="22"/>
      <c r="E95" s="107" t="str">
        <f>IFERROR(IF(A95="収入",INDEX(科目!$E$2:$E$14,MATCH(出納帳!C95,科目!$D$2:$D$14,0)),IF(A95="支出",INDEX(科目!$I$2:$I$26,MATCH(出納帳!C95,科目!$H$2:$H$26,0)),"")),"")</f>
        <v/>
      </c>
      <c r="F95" s="23"/>
      <c r="G95" s="23"/>
      <c r="H95" s="23"/>
      <c r="I95" s="23"/>
      <c r="J95" s="23"/>
      <c r="K95" s="110" t="str">
        <f t="shared" si="2"/>
        <v/>
      </c>
      <c r="L95" s="22"/>
    </row>
    <row r="96" spans="1:12">
      <c r="A96" s="22"/>
      <c r="B96" s="22"/>
      <c r="C96" s="22"/>
      <c r="D96" s="22"/>
      <c r="E96" s="107" t="str">
        <f>IFERROR(IF(A96="収入",INDEX(科目!$E$2:$E$14,MATCH(出納帳!C96,科目!$D$2:$D$14,0)),IF(A96="支出",INDEX(科目!$I$2:$I$26,MATCH(出納帳!C96,科目!$H$2:$H$26,0)),"")),"")</f>
        <v/>
      </c>
      <c r="F96" s="23"/>
      <c r="G96" s="23"/>
      <c r="H96" s="23"/>
      <c r="I96" s="23"/>
      <c r="J96" s="23"/>
      <c r="K96" s="110" t="str">
        <f t="shared" si="2"/>
        <v/>
      </c>
      <c r="L96" s="22"/>
    </row>
    <row r="97" spans="1:12">
      <c r="A97" s="22"/>
      <c r="B97" s="22"/>
      <c r="C97" s="22"/>
      <c r="D97" s="22"/>
      <c r="E97" s="107" t="str">
        <f>IFERROR(IF(A97="収入",INDEX(科目!$E$2:$E$14,MATCH(出納帳!C97,科目!$D$2:$D$14,0)),IF(A97="支出",INDEX(科目!$I$2:$I$26,MATCH(出納帳!C97,科目!$H$2:$H$26,0)),"")),"")</f>
        <v/>
      </c>
      <c r="F97" s="23"/>
      <c r="G97" s="23"/>
      <c r="H97" s="23"/>
      <c r="I97" s="23"/>
      <c r="J97" s="23"/>
      <c r="K97" s="110" t="str">
        <f t="shared" si="2"/>
        <v/>
      </c>
      <c r="L97" s="22"/>
    </row>
    <row r="98" spans="1:12">
      <c r="A98" s="22"/>
      <c r="B98" s="22"/>
      <c r="C98" s="22"/>
      <c r="D98" s="22"/>
      <c r="E98" s="107" t="str">
        <f>IFERROR(IF(A98="収入",INDEX(科目!$E$2:$E$14,MATCH(出納帳!C98,科目!$D$2:$D$14,0)),IF(A98="支出",INDEX(科目!$I$2:$I$26,MATCH(出納帳!C98,科目!$H$2:$H$26,0)),"")),"")</f>
        <v/>
      </c>
      <c r="F98" s="23"/>
      <c r="G98" s="23"/>
      <c r="H98" s="23"/>
      <c r="I98" s="23"/>
      <c r="J98" s="23"/>
      <c r="K98" s="110" t="str">
        <f t="shared" si="2"/>
        <v/>
      </c>
      <c r="L98" s="22"/>
    </row>
    <row r="99" spans="1:12">
      <c r="A99" s="22"/>
      <c r="B99" s="22"/>
      <c r="C99" s="22"/>
      <c r="D99" s="22"/>
      <c r="E99" s="107" t="str">
        <f>IFERROR(IF(A99="収入",INDEX(科目!$E$2:$E$14,MATCH(出納帳!C99,科目!$D$2:$D$14,0)),IF(A99="支出",INDEX(科目!$I$2:$I$26,MATCH(出納帳!C99,科目!$H$2:$H$26,0)),"")),"")</f>
        <v/>
      </c>
      <c r="F99" s="23"/>
      <c r="G99" s="23"/>
      <c r="H99" s="23"/>
      <c r="I99" s="23"/>
      <c r="J99" s="23"/>
      <c r="K99" s="110" t="str">
        <f t="shared" si="2"/>
        <v/>
      </c>
      <c r="L99" s="22"/>
    </row>
    <row r="100" spans="1:12">
      <c r="A100" s="22"/>
      <c r="B100" s="22"/>
      <c r="C100" s="22"/>
      <c r="D100" s="22"/>
      <c r="E100" s="107" t="str">
        <f>IFERROR(IF(A100="収入",INDEX(科目!$E$2:$E$14,MATCH(出納帳!C100,科目!$D$2:$D$14,0)),IF(A100="支出",INDEX(科目!$I$2:$I$26,MATCH(出納帳!C100,科目!$H$2:$H$26,0)),"")),"")</f>
        <v/>
      </c>
      <c r="F100" s="23"/>
      <c r="G100" s="23"/>
      <c r="H100" s="23"/>
      <c r="I100" s="23"/>
      <c r="J100" s="23"/>
      <c r="K100" s="110" t="str">
        <f t="shared" si="2"/>
        <v/>
      </c>
      <c r="L100" s="22"/>
    </row>
    <row r="101" spans="1:12">
      <c r="A101" s="22"/>
      <c r="B101" s="22"/>
      <c r="C101" s="22"/>
      <c r="D101" s="22"/>
      <c r="E101" s="107" t="str">
        <f>IFERROR(IF(A101="収入",INDEX(科目!$E$2:$E$14,MATCH(出納帳!C101,科目!$D$2:$D$14,0)),IF(A101="支出",INDEX(科目!$I$2:$I$26,MATCH(出納帳!C101,科目!$H$2:$H$26,0)),"")),"")</f>
        <v/>
      </c>
      <c r="F101" s="23"/>
      <c r="G101" s="23"/>
      <c r="H101" s="23"/>
      <c r="I101" s="23"/>
      <c r="J101" s="23"/>
      <c r="K101" s="110" t="str">
        <f t="shared" si="2"/>
        <v/>
      </c>
      <c r="L101" s="22"/>
    </row>
    <row r="102" spans="1:12">
      <c r="A102" s="22"/>
      <c r="B102" s="22"/>
      <c r="C102" s="22"/>
      <c r="D102" s="22"/>
      <c r="E102" s="107" t="str">
        <f>IFERROR(IF(A102="収入",INDEX(科目!$E$2:$E$14,MATCH(出納帳!C102,科目!$D$2:$D$14,0)),IF(A102="支出",INDEX(科目!$I$2:$I$26,MATCH(出納帳!C102,科目!$H$2:$H$26,0)),"")),"")</f>
        <v/>
      </c>
      <c r="F102" s="23"/>
      <c r="G102" s="23"/>
      <c r="H102" s="23"/>
      <c r="I102" s="23"/>
      <c r="J102" s="23"/>
      <c r="K102" s="110" t="str">
        <f t="shared" si="2"/>
        <v/>
      </c>
      <c r="L102" s="22"/>
    </row>
    <row r="103" spans="1:12">
      <c r="A103" s="22"/>
      <c r="B103" s="22"/>
      <c r="C103" s="22"/>
      <c r="D103" s="22"/>
      <c r="E103" s="107" t="str">
        <f>IFERROR(IF(A103="収入",INDEX(科目!$E$2:$E$14,MATCH(出納帳!C103,科目!$D$2:$D$14,0)),IF(A103="支出",INDEX(科目!$I$2:$I$26,MATCH(出納帳!C103,科目!$H$2:$H$26,0)),"")),"")</f>
        <v/>
      </c>
      <c r="F103" s="23"/>
      <c r="G103" s="23"/>
      <c r="H103" s="23"/>
      <c r="I103" s="23"/>
      <c r="J103" s="23"/>
      <c r="K103" s="110" t="str">
        <f t="shared" si="2"/>
        <v/>
      </c>
      <c r="L103" s="22"/>
    </row>
    <row r="104" spans="1:12">
      <c r="A104" s="22"/>
      <c r="B104" s="22"/>
      <c r="C104" s="22"/>
      <c r="D104" s="22"/>
      <c r="E104" s="107" t="str">
        <f>IFERROR(IF(A104="収入",INDEX(科目!$E$2:$E$14,MATCH(出納帳!C104,科目!$D$2:$D$14,0)),IF(A104="支出",INDEX(科目!$I$2:$I$26,MATCH(出納帳!C104,科目!$H$2:$H$26,0)),"")),"")</f>
        <v/>
      </c>
      <c r="F104" s="23"/>
      <c r="G104" s="23"/>
      <c r="H104" s="23"/>
      <c r="I104" s="23"/>
      <c r="J104" s="23"/>
      <c r="K104" s="110" t="str">
        <f t="shared" si="2"/>
        <v/>
      </c>
      <c r="L104" s="22"/>
    </row>
    <row r="105" spans="1:12">
      <c r="A105" s="22"/>
      <c r="B105" s="22"/>
      <c r="C105" s="22"/>
      <c r="D105" s="22"/>
      <c r="E105" s="107" t="str">
        <f>IFERROR(IF(A105="収入",INDEX(科目!$E$2:$E$14,MATCH(出納帳!C105,科目!$D$2:$D$14,0)),IF(A105="支出",INDEX(科目!$I$2:$I$26,MATCH(出納帳!C105,科目!$H$2:$H$26,0)),"")),"")</f>
        <v/>
      </c>
      <c r="F105" s="23"/>
      <c r="G105" s="23"/>
      <c r="H105" s="23"/>
      <c r="I105" s="23"/>
      <c r="J105" s="23"/>
      <c r="K105" s="110" t="str">
        <f t="shared" si="2"/>
        <v/>
      </c>
      <c r="L105" s="22"/>
    </row>
    <row r="106" spans="1:12">
      <c r="A106" s="22"/>
      <c r="B106" s="22"/>
      <c r="C106" s="22"/>
      <c r="D106" s="22"/>
      <c r="E106" s="107" t="str">
        <f>IFERROR(IF(A106="収入",INDEX(科目!$E$2:$E$14,MATCH(出納帳!C106,科目!$D$2:$D$14,0)),IF(A106="支出",INDEX(科目!$I$2:$I$26,MATCH(出納帳!C106,科目!$H$2:$H$26,0)),"")),"")</f>
        <v/>
      </c>
      <c r="F106" s="23"/>
      <c r="G106" s="23"/>
      <c r="H106" s="23"/>
      <c r="I106" s="23"/>
      <c r="J106" s="23"/>
      <c r="K106" s="110" t="str">
        <f t="shared" si="2"/>
        <v/>
      </c>
      <c r="L106" s="22"/>
    </row>
    <row r="107" spans="1:12">
      <c r="A107" s="22"/>
      <c r="B107" s="22"/>
      <c r="C107" s="22"/>
      <c r="D107" s="22"/>
      <c r="E107" s="107" t="str">
        <f>IFERROR(IF(A107="収入",INDEX(科目!$E$2:$E$14,MATCH(出納帳!C107,科目!$D$2:$D$14,0)),IF(A107="支出",INDEX(科目!$I$2:$I$26,MATCH(出納帳!C107,科目!$H$2:$H$26,0)),"")),"")</f>
        <v/>
      </c>
      <c r="F107" s="23"/>
      <c r="G107" s="23"/>
      <c r="H107" s="23"/>
      <c r="I107" s="23"/>
      <c r="J107" s="23"/>
      <c r="K107" s="110" t="str">
        <f t="shared" si="2"/>
        <v/>
      </c>
      <c r="L107" s="22"/>
    </row>
    <row r="108" spans="1:12">
      <c r="A108" s="22"/>
      <c r="B108" s="22"/>
      <c r="C108" s="22"/>
      <c r="D108" s="22"/>
      <c r="E108" s="107" t="str">
        <f>IFERROR(IF(A108="収入",INDEX(科目!$E$2:$E$14,MATCH(出納帳!C108,科目!$D$2:$D$14,0)),IF(A108="支出",INDEX(科目!$I$2:$I$26,MATCH(出納帳!C108,科目!$H$2:$H$26,0)),"")),"")</f>
        <v/>
      </c>
      <c r="F108" s="23"/>
      <c r="G108" s="23"/>
      <c r="H108" s="23"/>
      <c r="I108" s="23"/>
      <c r="J108" s="23"/>
      <c r="K108" s="110" t="str">
        <f t="shared" si="2"/>
        <v/>
      </c>
      <c r="L108" s="22"/>
    </row>
    <row r="109" spans="1:12">
      <c r="A109" s="22"/>
      <c r="B109" s="22"/>
      <c r="C109" s="22"/>
      <c r="D109" s="22"/>
      <c r="E109" s="107" t="str">
        <f>IFERROR(IF(A109="収入",INDEX(科目!$E$2:$E$14,MATCH(出納帳!C109,科目!$D$2:$D$14,0)),IF(A109="支出",INDEX(科目!$I$2:$I$26,MATCH(出納帳!C109,科目!$H$2:$H$26,0)),"")),"")</f>
        <v/>
      </c>
      <c r="F109" s="23"/>
      <c r="G109" s="23"/>
      <c r="H109" s="23"/>
      <c r="I109" s="23"/>
      <c r="J109" s="23"/>
      <c r="K109" s="110" t="str">
        <f t="shared" si="2"/>
        <v/>
      </c>
      <c r="L109" s="22"/>
    </row>
    <row r="110" spans="1:12">
      <c r="A110" s="22"/>
      <c r="B110" s="22"/>
      <c r="C110" s="22"/>
      <c r="D110" s="22"/>
      <c r="E110" s="107" t="str">
        <f>IFERROR(IF(A110="収入",INDEX(科目!$E$2:$E$14,MATCH(出納帳!C110,科目!$D$2:$D$14,0)),IF(A110="支出",INDEX(科目!$I$2:$I$26,MATCH(出納帳!C110,科目!$H$2:$H$26,0)),"")),"")</f>
        <v/>
      </c>
      <c r="F110" s="23"/>
      <c r="G110" s="23"/>
      <c r="H110" s="23"/>
      <c r="I110" s="23"/>
      <c r="J110" s="23"/>
      <c r="K110" s="110" t="str">
        <f t="shared" si="2"/>
        <v/>
      </c>
      <c r="L110" s="22"/>
    </row>
    <row r="111" spans="1:12">
      <c r="A111" s="22"/>
      <c r="B111" s="22"/>
      <c r="C111" s="22"/>
      <c r="D111" s="22"/>
      <c r="E111" s="107" t="str">
        <f>IFERROR(IF(A111="収入",INDEX(科目!$E$2:$E$14,MATCH(出納帳!C111,科目!$D$2:$D$14,0)),IF(A111="支出",INDEX(科目!$I$2:$I$26,MATCH(出納帳!C111,科目!$H$2:$H$26,0)),"")),"")</f>
        <v/>
      </c>
      <c r="F111" s="23"/>
      <c r="G111" s="23"/>
      <c r="H111" s="23"/>
      <c r="I111" s="23"/>
      <c r="J111" s="23"/>
      <c r="K111" s="110" t="str">
        <f t="shared" si="2"/>
        <v/>
      </c>
      <c r="L111" s="22"/>
    </row>
    <row r="112" spans="1:12">
      <c r="A112" s="22"/>
      <c r="B112" s="22"/>
      <c r="C112" s="22"/>
      <c r="D112" s="22"/>
      <c r="E112" s="107" t="str">
        <f>IFERROR(IF(A112="収入",INDEX(科目!$E$2:$E$14,MATCH(出納帳!C112,科目!$D$2:$D$14,0)),IF(A112="支出",INDEX(科目!$I$2:$I$26,MATCH(出納帳!C112,科目!$H$2:$H$26,0)),"")),"")</f>
        <v/>
      </c>
      <c r="F112" s="23"/>
      <c r="G112" s="23"/>
      <c r="H112" s="23"/>
      <c r="I112" s="23"/>
      <c r="J112" s="23"/>
      <c r="K112" s="110" t="str">
        <f t="shared" si="2"/>
        <v/>
      </c>
      <c r="L112" s="22"/>
    </row>
    <row r="113" spans="1:12">
      <c r="A113" s="22"/>
      <c r="B113" s="22"/>
      <c r="C113" s="22"/>
      <c r="D113" s="22"/>
      <c r="E113" s="107" t="str">
        <f>IFERROR(IF(A113="収入",INDEX(科目!$E$2:$E$14,MATCH(出納帳!C113,科目!$D$2:$D$14,0)),IF(A113="支出",INDEX(科目!$I$2:$I$26,MATCH(出納帳!C113,科目!$H$2:$H$26,0)),"")),"")</f>
        <v/>
      </c>
      <c r="F113" s="23"/>
      <c r="G113" s="23"/>
      <c r="H113" s="23"/>
      <c r="I113" s="23"/>
      <c r="J113" s="23"/>
      <c r="K113" s="110" t="str">
        <f t="shared" ref="K113:K176" si="3">IF(I113 &amp; J113="","",K112+I113-J113)</f>
        <v/>
      </c>
      <c r="L113" s="22"/>
    </row>
    <row r="114" spans="1:12">
      <c r="A114" s="22"/>
      <c r="B114" s="22"/>
      <c r="C114" s="22"/>
      <c r="D114" s="22"/>
      <c r="E114" s="107" t="str">
        <f>IFERROR(IF(A114="収入",INDEX(科目!$E$2:$E$14,MATCH(出納帳!C114,科目!$D$2:$D$14,0)),IF(A114="支出",INDEX(科目!$I$2:$I$26,MATCH(出納帳!C114,科目!$H$2:$H$26,0)),"")),"")</f>
        <v/>
      </c>
      <c r="F114" s="23"/>
      <c r="G114" s="23"/>
      <c r="H114" s="23"/>
      <c r="I114" s="23"/>
      <c r="J114" s="23"/>
      <c r="K114" s="110" t="str">
        <f t="shared" si="3"/>
        <v/>
      </c>
      <c r="L114" s="22"/>
    </row>
    <row r="115" spans="1:12">
      <c r="A115" s="22"/>
      <c r="B115" s="22"/>
      <c r="C115" s="22"/>
      <c r="D115" s="22"/>
      <c r="E115" s="107" t="str">
        <f>IFERROR(IF(A115="収入",INDEX(科目!$E$2:$E$14,MATCH(出納帳!C115,科目!$D$2:$D$14,0)),IF(A115="支出",INDEX(科目!$I$2:$I$26,MATCH(出納帳!C115,科目!$H$2:$H$26,0)),"")),"")</f>
        <v/>
      </c>
      <c r="F115" s="23"/>
      <c r="G115" s="23"/>
      <c r="H115" s="23"/>
      <c r="I115" s="23"/>
      <c r="J115" s="23"/>
      <c r="K115" s="110" t="str">
        <f t="shared" si="3"/>
        <v/>
      </c>
      <c r="L115" s="22"/>
    </row>
    <row r="116" spans="1:12">
      <c r="A116" s="22"/>
      <c r="B116" s="22"/>
      <c r="C116" s="22"/>
      <c r="D116" s="22"/>
      <c r="E116" s="107" t="str">
        <f>IFERROR(IF(A116="収入",INDEX(科目!$E$2:$E$14,MATCH(出納帳!C116,科目!$D$2:$D$14,0)),IF(A116="支出",INDEX(科目!$I$2:$I$26,MATCH(出納帳!C116,科目!$H$2:$H$26,0)),"")),"")</f>
        <v/>
      </c>
      <c r="F116" s="23"/>
      <c r="G116" s="23"/>
      <c r="H116" s="23"/>
      <c r="I116" s="23"/>
      <c r="J116" s="23"/>
      <c r="K116" s="110" t="str">
        <f t="shared" si="3"/>
        <v/>
      </c>
      <c r="L116" s="22"/>
    </row>
    <row r="117" spans="1:12">
      <c r="A117" s="22"/>
      <c r="B117" s="22"/>
      <c r="C117" s="22"/>
      <c r="D117" s="22"/>
      <c r="E117" s="107" t="str">
        <f>IFERROR(IF(A117="収入",INDEX(科目!$E$2:$E$14,MATCH(出納帳!C117,科目!$D$2:$D$14,0)),IF(A117="支出",INDEX(科目!$I$2:$I$26,MATCH(出納帳!C117,科目!$H$2:$H$26,0)),"")),"")</f>
        <v/>
      </c>
      <c r="F117" s="23"/>
      <c r="G117" s="23"/>
      <c r="H117" s="23"/>
      <c r="I117" s="23"/>
      <c r="J117" s="23"/>
      <c r="K117" s="110" t="str">
        <f t="shared" si="3"/>
        <v/>
      </c>
      <c r="L117" s="22"/>
    </row>
    <row r="118" spans="1:12">
      <c r="A118" s="22"/>
      <c r="B118" s="22"/>
      <c r="C118" s="22"/>
      <c r="D118" s="22"/>
      <c r="E118" s="107" t="str">
        <f>IFERROR(IF(A118="収入",INDEX(科目!$E$2:$E$14,MATCH(出納帳!C118,科目!$D$2:$D$14,0)),IF(A118="支出",INDEX(科目!$I$2:$I$26,MATCH(出納帳!C118,科目!$H$2:$H$26,0)),"")),"")</f>
        <v/>
      </c>
      <c r="F118" s="23"/>
      <c r="G118" s="23"/>
      <c r="H118" s="23"/>
      <c r="I118" s="23"/>
      <c r="J118" s="23"/>
      <c r="K118" s="110" t="str">
        <f t="shared" si="3"/>
        <v/>
      </c>
      <c r="L118" s="22"/>
    </row>
    <row r="119" spans="1:12">
      <c r="A119" s="22"/>
      <c r="B119" s="22"/>
      <c r="C119" s="22"/>
      <c r="D119" s="22"/>
      <c r="E119" s="107" t="str">
        <f>IFERROR(IF(A119="収入",INDEX(科目!$E$2:$E$14,MATCH(出納帳!C119,科目!$D$2:$D$14,0)),IF(A119="支出",INDEX(科目!$I$2:$I$26,MATCH(出納帳!C119,科目!$H$2:$H$26,0)),"")),"")</f>
        <v/>
      </c>
      <c r="F119" s="23"/>
      <c r="G119" s="23"/>
      <c r="H119" s="23"/>
      <c r="I119" s="23"/>
      <c r="J119" s="23"/>
      <c r="K119" s="110" t="str">
        <f t="shared" si="3"/>
        <v/>
      </c>
      <c r="L119" s="22"/>
    </row>
    <row r="120" spans="1:12">
      <c r="A120" s="22"/>
      <c r="B120" s="22"/>
      <c r="C120" s="22"/>
      <c r="D120" s="22"/>
      <c r="E120" s="107" t="str">
        <f>IFERROR(IF(A120="収入",INDEX(科目!$E$2:$E$14,MATCH(出納帳!C120,科目!$D$2:$D$14,0)),IF(A120="支出",INDEX(科目!$I$2:$I$26,MATCH(出納帳!C120,科目!$H$2:$H$26,0)),"")),"")</f>
        <v/>
      </c>
      <c r="F120" s="23"/>
      <c r="G120" s="23"/>
      <c r="H120" s="23"/>
      <c r="I120" s="23"/>
      <c r="J120" s="23"/>
      <c r="K120" s="110" t="str">
        <f t="shared" si="3"/>
        <v/>
      </c>
      <c r="L120" s="22"/>
    </row>
    <row r="121" spans="1:12">
      <c r="A121" s="22"/>
      <c r="B121" s="22"/>
      <c r="C121" s="22"/>
      <c r="D121" s="22"/>
      <c r="E121" s="107" t="str">
        <f>IFERROR(IF(A121="収入",INDEX(科目!$E$2:$E$14,MATCH(出納帳!C121,科目!$D$2:$D$14,0)),IF(A121="支出",INDEX(科目!$I$2:$I$26,MATCH(出納帳!C121,科目!$H$2:$H$26,0)),"")),"")</f>
        <v/>
      </c>
      <c r="F121" s="23"/>
      <c r="G121" s="23"/>
      <c r="H121" s="23"/>
      <c r="I121" s="23"/>
      <c r="J121" s="23"/>
      <c r="K121" s="110" t="str">
        <f t="shared" si="3"/>
        <v/>
      </c>
      <c r="L121" s="22"/>
    </row>
    <row r="122" spans="1:12">
      <c r="A122" s="22"/>
      <c r="B122" s="22"/>
      <c r="C122" s="22"/>
      <c r="D122" s="22"/>
      <c r="E122" s="107" t="str">
        <f>IFERROR(IF(A122="収入",INDEX(科目!$E$2:$E$14,MATCH(出納帳!C122,科目!$D$2:$D$14,0)),IF(A122="支出",INDEX(科目!$I$2:$I$26,MATCH(出納帳!C122,科目!$H$2:$H$26,0)),"")),"")</f>
        <v/>
      </c>
      <c r="F122" s="23"/>
      <c r="G122" s="23"/>
      <c r="H122" s="23"/>
      <c r="I122" s="23"/>
      <c r="J122" s="23"/>
      <c r="K122" s="110" t="str">
        <f t="shared" si="3"/>
        <v/>
      </c>
      <c r="L122" s="22"/>
    </row>
    <row r="123" spans="1:12">
      <c r="A123" s="22"/>
      <c r="B123" s="22"/>
      <c r="C123" s="22"/>
      <c r="D123" s="22"/>
      <c r="E123" s="107" t="str">
        <f>IFERROR(IF(A123="収入",INDEX(科目!$E$2:$E$14,MATCH(出納帳!C123,科目!$D$2:$D$14,0)),IF(A123="支出",INDEX(科目!$I$2:$I$26,MATCH(出納帳!C123,科目!$H$2:$H$26,0)),"")),"")</f>
        <v/>
      </c>
      <c r="F123" s="23"/>
      <c r="G123" s="23"/>
      <c r="H123" s="23"/>
      <c r="I123" s="23"/>
      <c r="J123" s="23"/>
      <c r="K123" s="110" t="str">
        <f t="shared" si="3"/>
        <v/>
      </c>
      <c r="L123" s="22"/>
    </row>
    <row r="124" spans="1:12">
      <c r="A124" s="22"/>
      <c r="B124" s="22"/>
      <c r="C124" s="22"/>
      <c r="D124" s="22"/>
      <c r="E124" s="107" t="str">
        <f>IFERROR(IF(A124="収入",INDEX(科目!$E$2:$E$14,MATCH(出納帳!C124,科目!$D$2:$D$14,0)),IF(A124="支出",INDEX(科目!$I$2:$I$26,MATCH(出納帳!C124,科目!$H$2:$H$26,0)),"")),"")</f>
        <v/>
      </c>
      <c r="F124" s="23"/>
      <c r="G124" s="23"/>
      <c r="H124" s="23"/>
      <c r="I124" s="23"/>
      <c r="J124" s="23"/>
      <c r="K124" s="110" t="str">
        <f t="shared" si="3"/>
        <v/>
      </c>
      <c r="L124" s="22"/>
    </row>
    <row r="125" spans="1:12">
      <c r="A125" s="22"/>
      <c r="B125" s="22"/>
      <c r="C125" s="22"/>
      <c r="D125" s="22"/>
      <c r="E125" s="107" t="str">
        <f>IFERROR(IF(A125="収入",INDEX(科目!$E$2:$E$14,MATCH(出納帳!C125,科目!$D$2:$D$14,0)),IF(A125="支出",INDEX(科目!$I$2:$I$26,MATCH(出納帳!C125,科目!$H$2:$H$26,0)),"")),"")</f>
        <v/>
      </c>
      <c r="F125" s="23"/>
      <c r="G125" s="23"/>
      <c r="H125" s="23"/>
      <c r="I125" s="23"/>
      <c r="J125" s="23"/>
      <c r="K125" s="110" t="str">
        <f t="shared" si="3"/>
        <v/>
      </c>
      <c r="L125" s="22"/>
    </row>
    <row r="126" spans="1:12">
      <c r="A126" s="22"/>
      <c r="B126" s="22"/>
      <c r="C126" s="22"/>
      <c r="D126" s="22"/>
      <c r="E126" s="107" t="str">
        <f>IFERROR(IF(A126="収入",INDEX(科目!$E$2:$E$14,MATCH(出納帳!C126,科目!$D$2:$D$14,0)),IF(A126="支出",INDEX(科目!$I$2:$I$26,MATCH(出納帳!C126,科目!$H$2:$H$26,0)),"")),"")</f>
        <v/>
      </c>
      <c r="F126" s="23"/>
      <c r="G126" s="23"/>
      <c r="H126" s="23"/>
      <c r="I126" s="23"/>
      <c r="J126" s="23"/>
      <c r="K126" s="110" t="str">
        <f t="shared" si="3"/>
        <v/>
      </c>
      <c r="L126" s="22"/>
    </row>
    <row r="127" spans="1:12">
      <c r="A127" s="22"/>
      <c r="B127" s="22"/>
      <c r="C127" s="22"/>
      <c r="D127" s="22"/>
      <c r="E127" s="107" t="str">
        <f>IFERROR(IF(A127="収入",INDEX(科目!$E$2:$E$14,MATCH(出納帳!C127,科目!$D$2:$D$14,0)),IF(A127="支出",INDEX(科目!$I$2:$I$26,MATCH(出納帳!C127,科目!$H$2:$H$26,0)),"")),"")</f>
        <v/>
      </c>
      <c r="F127" s="23"/>
      <c r="G127" s="23"/>
      <c r="H127" s="23"/>
      <c r="I127" s="23"/>
      <c r="J127" s="23"/>
      <c r="K127" s="110" t="str">
        <f t="shared" si="3"/>
        <v/>
      </c>
      <c r="L127" s="22"/>
    </row>
    <row r="128" spans="1:12">
      <c r="A128" s="22"/>
      <c r="B128" s="22"/>
      <c r="C128" s="22"/>
      <c r="D128" s="22"/>
      <c r="E128" s="107" t="str">
        <f>IFERROR(IF(A128="収入",INDEX(科目!$E$2:$E$14,MATCH(出納帳!C128,科目!$D$2:$D$14,0)),IF(A128="支出",INDEX(科目!$I$2:$I$26,MATCH(出納帳!C128,科目!$H$2:$H$26,0)),"")),"")</f>
        <v/>
      </c>
      <c r="F128" s="23"/>
      <c r="G128" s="23"/>
      <c r="H128" s="23"/>
      <c r="I128" s="23"/>
      <c r="J128" s="23"/>
      <c r="K128" s="110" t="str">
        <f t="shared" si="3"/>
        <v/>
      </c>
      <c r="L128" s="22"/>
    </row>
    <row r="129" spans="1:12">
      <c r="A129" s="22"/>
      <c r="B129" s="22"/>
      <c r="C129" s="22"/>
      <c r="D129" s="22"/>
      <c r="E129" s="107" t="str">
        <f>IFERROR(IF(A129="収入",INDEX(科目!$E$2:$E$14,MATCH(出納帳!C129,科目!$D$2:$D$14,0)),IF(A129="支出",INDEX(科目!$I$2:$I$26,MATCH(出納帳!C129,科目!$H$2:$H$26,0)),"")),"")</f>
        <v/>
      </c>
      <c r="F129" s="23"/>
      <c r="G129" s="23"/>
      <c r="H129" s="23"/>
      <c r="I129" s="23"/>
      <c r="J129" s="23"/>
      <c r="K129" s="110" t="str">
        <f t="shared" si="3"/>
        <v/>
      </c>
      <c r="L129" s="22"/>
    </row>
    <row r="130" spans="1:12">
      <c r="A130" s="22"/>
      <c r="B130" s="22"/>
      <c r="C130" s="22"/>
      <c r="D130" s="22"/>
      <c r="E130" s="107" t="str">
        <f>IFERROR(IF(A130="収入",INDEX(科目!$E$2:$E$14,MATCH(出納帳!C130,科目!$D$2:$D$14,0)),IF(A130="支出",INDEX(科目!$I$2:$I$26,MATCH(出納帳!C130,科目!$H$2:$H$26,0)),"")),"")</f>
        <v/>
      </c>
      <c r="F130" s="23"/>
      <c r="G130" s="23"/>
      <c r="H130" s="23"/>
      <c r="I130" s="23"/>
      <c r="J130" s="23"/>
      <c r="K130" s="110" t="str">
        <f t="shared" si="3"/>
        <v/>
      </c>
      <c r="L130" s="22"/>
    </row>
    <row r="131" spans="1:12">
      <c r="A131" s="22"/>
      <c r="B131" s="22"/>
      <c r="C131" s="22"/>
      <c r="D131" s="22"/>
      <c r="E131" s="107" t="str">
        <f>IFERROR(IF(A131="収入",INDEX(科目!$E$2:$E$14,MATCH(出納帳!C131,科目!$D$2:$D$14,0)),IF(A131="支出",INDEX(科目!$I$2:$I$26,MATCH(出納帳!C131,科目!$H$2:$H$26,0)),"")),"")</f>
        <v/>
      </c>
      <c r="F131" s="23"/>
      <c r="G131" s="23"/>
      <c r="H131" s="23"/>
      <c r="I131" s="23"/>
      <c r="J131" s="23"/>
      <c r="K131" s="110" t="str">
        <f t="shared" si="3"/>
        <v/>
      </c>
      <c r="L131" s="22"/>
    </row>
    <row r="132" spans="1:12">
      <c r="A132" s="22"/>
      <c r="B132" s="22"/>
      <c r="C132" s="22"/>
      <c r="D132" s="22"/>
      <c r="E132" s="107" t="str">
        <f>IFERROR(IF(A132="収入",INDEX(科目!$E$2:$E$14,MATCH(出納帳!C132,科目!$D$2:$D$14,0)),IF(A132="支出",INDEX(科目!$I$2:$I$26,MATCH(出納帳!C132,科目!$H$2:$H$26,0)),"")),"")</f>
        <v/>
      </c>
      <c r="F132" s="23"/>
      <c r="G132" s="23"/>
      <c r="H132" s="23"/>
      <c r="I132" s="23"/>
      <c r="J132" s="23"/>
      <c r="K132" s="110" t="str">
        <f t="shared" si="3"/>
        <v/>
      </c>
      <c r="L132" s="22"/>
    </row>
    <row r="133" spans="1:12">
      <c r="A133" s="22"/>
      <c r="B133" s="22"/>
      <c r="C133" s="22"/>
      <c r="D133" s="22"/>
      <c r="E133" s="107" t="str">
        <f>IFERROR(IF(A133="収入",INDEX(科目!$E$2:$E$14,MATCH(出納帳!C133,科目!$D$2:$D$14,0)),IF(A133="支出",INDEX(科目!$I$2:$I$26,MATCH(出納帳!C133,科目!$H$2:$H$26,0)),"")),"")</f>
        <v/>
      </c>
      <c r="F133" s="23"/>
      <c r="G133" s="23"/>
      <c r="H133" s="23"/>
      <c r="I133" s="23"/>
      <c r="J133" s="23"/>
      <c r="K133" s="110" t="str">
        <f t="shared" si="3"/>
        <v/>
      </c>
      <c r="L133" s="22"/>
    </row>
    <row r="134" spans="1:12">
      <c r="A134" s="22"/>
      <c r="B134" s="22"/>
      <c r="C134" s="22"/>
      <c r="D134" s="22"/>
      <c r="E134" s="107" t="str">
        <f>IFERROR(IF(A134="収入",INDEX(科目!$E$2:$E$14,MATCH(出納帳!C134,科目!$D$2:$D$14,0)),IF(A134="支出",INDEX(科目!$I$2:$I$26,MATCH(出納帳!C134,科目!$H$2:$H$26,0)),"")),"")</f>
        <v/>
      </c>
      <c r="F134" s="23"/>
      <c r="G134" s="23"/>
      <c r="H134" s="23"/>
      <c r="I134" s="23"/>
      <c r="J134" s="23"/>
      <c r="K134" s="110" t="str">
        <f t="shared" si="3"/>
        <v/>
      </c>
      <c r="L134" s="22"/>
    </row>
    <row r="135" spans="1:12">
      <c r="A135" s="22"/>
      <c r="B135" s="22"/>
      <c r="C135" s="22"/>
      <c r="D135" s="22"/>
      <c r="E135" s="107" t="str">
        <f>IFERROR(IF(A135="収入",INDEX(科目!$E$2:$E$14,MATCH(出納帳!C135,科目!$D$2:$D$14,0)),IF(A135="支出",INDEX(科目!$I$2:$I$26,MATCH(出納帳!C135,科目!$H$2:$H$26,0)),"")),"")</f>
        <v/>
      </c>
      <c r="F135" s="23"/>
      <c r="G135" s="23"/>
      <c r="H135" s="23"/>
      <c r="I135" s="23"/>
      <c r="J135" s="23"/>
      <c r="K135" s="110" t="str">
        <f t="shared" si="3"/>
        <v/>
      </c>
      <c r="L135" s="22"/>
    </row>
    <row r="136" spans="1:12">
      <c r="A136" s="22"/>
      <c r="B136" s="22"/>
      <c r="C136" s="22"/>
      <c r="D136" s="22"/>
      <c r="E136" s="107" t="str">
        <f>IFERROR(IF(A136="収入",INDEX(科目!$E$2:$E$14,MATCH(出納帳!C136,科目!$D$2:$D$14,0)),IF(A136="支出",INDEX(科目!$I$2:$I$26,MATCH(出納帳!C136,科目!$H$2:$H$26,0)),"")),"")</f>
        <v/>
      </c>
      <c r="F136" s="23"/>
      <c r="G136" s="23"/>
      <c r="H136" s="23"/>
      <c r="I136" s="23"/>
      <c r="J136" s="23"/>
      <c r="K136" s="110" t="str">
        <f t="shared" si="3"/>
        <v/>
      </c>
      <c r="L136" s="22"/>
    </row>
    <row r="137" spans="1:12">
      <c r="A137" s="22"/>
      <c r="B137" s="22"/>
      <c r="C137" s="22"/>
      <c r="D137" s="22"/>
      <c r="E137" s="107" t="str">
        <f>IFERROR(IF(A137="収入",INDEX(科目!$E$2:$E$14,MATCH(出納帳!C137,科目!$D$2:$D$14,0)),IF(A137="支出",INDEX(科目!$I$2:$I$26,MATCH(出納帳!C137,科目!$H$2:$H$26,0)),"")),"")</f>
        <v/>
      </c>
      <c r="F137" s="23"/>
      <c r="G137" s="23"/>
      <c r="H137" s="23"/>
      <c r="I137" s="23"/>
      <c r="J137" s="23"/>
      <c r="K137" s="110" t="str">
        <f t="shared" si="3"/>
        <v/>
      </c>
      <c r="L137" s="22"/>
    </row>
    <row r="138" spans="1:12">
      <c r="A138" s="22"/>
      <c r="B138" s="22"/>
      <c r="C138" s="22"/>
      <c r="D138" s="22"/>
      <c r="E138" s="107" t="str">
        <f>IFERROR(IF(A138="収入",INDEX(科目!$E$2:$E$14,MATCH(出納帳!C138,科目!$D$2:$D$14,0)),IF(A138="支出",INDEX(科目!$I$2:$I$26,MATCH(出納帳!C138,科目!$H$2:$H$26,0)),"")),"")</f>
        <v/>
      </c>
      <c r="F138" s="23"/>
      <c r="G138" s="23"/>
      <c r="H138" s="23"/>
      <c r="I138" s="23"/>
      <c r="J138" s="23"/>
      <c r="K138" s="110" t="str">
        <f t="shared" si="3"/>
        <v/>
      </c>
      <c r="L138" s="22"/>
    </row>
    <row r="139" spans="1:12">
      <c r="A139" s="22"/>
      <c r="B139" s="22"/>
      <c r="C139" s="22"/>
      <c r="D139" s="22"/>
      <c r="E139" s="107" t="str">
        <f>IFERROR(IF(A139="収入",INDEX(科目!$E$2:$E$14,MATCH(出納帳!C139,科目!$D$2:$D$14,0)),IF(A139="支出",INDEX(科目!$I$2:$I$26,MATCH(出納帳!C139,科目!$H$2:$H$26,0)),"")),"")</f>
        <v/>
      </c>
      <c r="F139" s="23"/>
      <c r="G139" s="23"/>
      <c r="H139" s="23"/>
      <c r="I139" s="23"/>
      <c r="J139" s="23"/>
      <c r="K139" s="110" t="str">
        <f t="shared" si="3"/>
        <v/>
      </c>
      <c r="L139" s="22"/>
    </row>
    <row r="140" spans="1:12">
      <c r="A140" s="22"/>
      <c r="B140" s="22"/>
      <c r="C140" s="22"/>
      <c r="D140" s="22"/>
      <c r="E140" s="107" t="str">
        <f>IFERROR(IF(A140="収入",INDEX(科目!$E$2:$E$14,MATCH(出納帳!C140,科目!$D$2:$D$14,0)),IF(A140="支出",INDEX(科目!$I$2:$I$26,MATCH(出納帳!C140,科目!$H$2:$H$26,0)),"")),"")</f>
        <v/>
      </c>
      <c r="F140" s="23"/>
      <c r="G140" s="23"/>
      <c r="H140" s="23"/>
      <c r="I140" s="23"/>
      <c r="J140" s="23"/>
      <c r="K140" s="110" t="str">
        <f t="shared" si="3"/>
        <v/>
      </c>
      <c r="L140" s="22"/>
    </row>
    <row r="141" spans="1:12">
      <c r="A141" s="22"/>
      <c r="B141" s="22"/>
      <c r="C141" s="22"/>
      <c r="D141" s="22"/>
      <c r="E141" s="107" t="str">
        <f>IFERROR(IF(A141="収入",INDEX(科目!$E$2:$E$14,MATCH(出納帳!C141,科目!$D$2:$D$14,0)),IF(A141="支出",INDEX(科目!$I$2:$I$26,MATCH(出納帳!C141,科目!$H$2:$H$26,0)),"")),"")</f>
        <v/>
      </c>
      <c r="F141" s="23"/>
      <c r="G141" s="23"/>
      <c r="H141" s="23"/>
      <c r="I141" s="23"/>
      <c r="J141" s="23"/>
      <c r="K141" s="110" t="str">
        <f t="shared" si="3"/>
        <v/>
      </c>
      <c r="L141" s="22"/>
    </row>
    <row r="142" spans="1:12">
      <c r="A142" s="22"/>
      <c r="B142" s="22"/>
      <c r="C142" s="22"/>
      <c r="D142" s="22"/>
      <c r="E142" s="107" t="str">
        <f>IFERROR(IF(A142="収入",INDEX(科目!$E$2:$E$14,MATCH(出納帳!C142,科目!$D$2:$D$14,0)),IF(A142="支出",INDEX(科目!$I$2:$I$26,MATCH(出納帳!C142,科目!$H$2:$H$26,0)),"")),"")</f>
        <v/>
      </c>
      <c r="F142" s="23"/>
      <c r="G142" s="23"/>
      <c r="H142" s="23"/>
      <c r="I142" s="23"/>
      <c r="J142" s="23"/>
      <c r="K142" s="110" t="str">
        <f t="shared" si="3"/>
        <v/>
      </c>
      <c r="L142" s="22"/>
    </row>
    <row r="143" spans="1:12">
      <c r="A143" s="22"/>
      <c r="B143" s="22"/>
      <c r="C143" s="22"/>
      <c r="D143" s="22"/>
      <c r="E143" s="107" t="str">
        <f>IFERROR(IF(A143="収入",INDEX(科目!$E$2:$E$14,MATCH(出納帳!C143,科目!$D$2:$D$14,0)),IF(A143="支出",INDEX(科目!$I$2:$I$26,MATCH(出納帳!C143,科目!$H$2:$H$26,0)),"")),"")</f>
        <v/>
      </c>
      <c r="F143" s="23"/>
      <c r="G143" s="23"/>
      <c r="H143" s="23"/>
      <c r="I143" s="23"/>
      <c r="J143" s="23"/>
      <c r="K143" s="110" t="str">
        <f t="shared" si="3"/>
        <v/>
      </c>
      <c r="L143" s="22"/>
    </row>
    <row r="144" spans="1:12">
      <c r="A144" s="22"/>
      <c r="B144" s="22"/>
      <c r="C144" s="22"/>
      <c r="D144" s="22"/>
      <c r="E144" s="107" t="str">
        <f>IFERROR(IF(A144="収入",INDEX(科目!$E$2:$E$14,MATCH(出納帳!C144,科目!$D$2:$D$14,0)),IF(A144="支出",INDEX(科目!$I$2:$I$26,MATCH(出納帳!C144,科目!$H$2:$H$26,0)),"")),"")</f>
        <v/>
      </c>
      <c r="F144" s="23"/>
      <c r="G144" s="23"/>
      <c r="H144" s="23"/>
      <c r="I144" s="23"/>
      <c r="J144" s="23"/>
      <c r="K144" s="110" t="str">
        <f t="shared" si="3"/>
        <v/>
      </c>
      <c r="L144" s="22"/>
    </row>
    <row r="145" spans="1:12">
      <c r="A145" s="22"/>
      <c r="B145" s="22"/>
      <c r="C145" s="22"/>
      <c r="D145" s="22"/>
      <c r="E145" s="107" t="str">
        <f>IFERROR(IF(A145="収入",INDEX(科目!$E$2:$E$14,MATCH(出納帳!C145,科目!$D$2:$D$14,0)),IF(A145="支出",INDEX(科目!$I$2:$I$26,MATCH(出納帳!C145,科目!$H$2:$H$26,0)),"")),"")</f>
        <v/>
      </c>
      <c r="F145" s="23"/>
      <c r="G145" s="23"/>
      <c r="H145" s="23"/>
      <c r="I145" s="23"/>
      <c r="J145" s="23"/>
      <c r="K145" s="110" t="str">
        <f t="shared" si="3"/>
        <v/>
      </c>
      <c r="L145" s="22"/>
    </row>
    <row r="146" spans="1:12">
      <c r="A146" s="22"/>
      <c r="B146" s="22"/>
      <c r="C146" s="22"/>
      <c r="D146" s="22"/>
      <c r="E146" s="107" t="str">
        <f>IFERROR(IF(A146="収入",INDEX(科目!$E$2:$E$14,MATCH(出納帳!C146,科目!$D$2:$D$14,0)),IF(A146="支出",INDEX(科目!$I$2:$I$26,MATCH(出納帳!C146,科目!$H$2:$H$26,0)),"")),"")</f>
        <v/>
      </c>
      <c r="F146" s="23"/>
      <c r="G146" s="23"/>
      <c r="H146" s="23"/>
      <c r="I146" s="23"/>
      <c r="J146" s="23"/>
      <c r="K146" s="110" t="str">
        <f t="shared" si="3"/>
        <v/>
      </c>
      <c r="L146" s="22"/>
    </row>
    <row r="147" spans="1:12">
      <c r="A147" s="22"/>
      <c r="B147" s="22"/>
      <c r="C147" s="22"/>
      <c r="D147" s="22"/>
      <c r="E147" s="107" t="str">
        <f>IFERROR(IF(A147="収入",INDEX(科目!$E$2:$E$14,MATCH(出納帳!C147,科目!$D$2:$D$14,0)),IF(A147="支出",INDEX(科目!$I$2:$I$26,MATCH(出納帳!C147,科目!$H$2:$H$26,0)),"")),"")</f>
        <v/>
      </c>
      <c r="F147" s="23"/>
      <c r="G147" s="23"/>
      <c r="H147" s="23"/>
      <c r="I147" s="23"/>
      <c r="J147" s="23"/>
      <c r="K147" s="110" t="str">
        <f t="shared" si="3"/>
        <v/>
      </c>
      <c r="L147" s="22"/>
    </row>
    <row r="148" spans="1:12">
      <c r="A148" s="22"/>
      <c r="B148" s="22"/>
      <c r="C148" s="22"/>
      <c r="D148" s="22"/>
      <c r="E148" s="107" t="str">
        <f>IFERROR(IF(A148="収入",INDEX(科目!$E$2:$E$14,MATCH(出納帳!C148,科目!$D$2:$D$14,0)),IF(A148="支出",INDEX(科目!$I$2:$I$26,MATCH(出納帳!C148,科目!$H$2:$H$26,0)),"")),"")</f>
        <v/>
      </c>
      <c r="F148" s="23"/>
      <c r="G148" s="23"/>
      <c r="H148" s="23"/>
      <c r="I148" s="23"/>
      <c r="J148" s="23"/>
      <c r="K148" s="110" t="str">
        <f t="shared" si="3"/>
        <v/>
      </c>
      <c r="L148" s="22"/>
    </row>
    <row r="149" spans="1:12">
      <c r="A149" s="22"/>
      <c r="B149" s="22"/>
      <c r="C149" s="22"/>
      <c r="D149" s="22"/>
      <c r="E149" s="107" t="str">
        <f>IFERROR(IF(A149="収入",INDEX(科目!$E$2:$E$14,MATCH(出納帳!C149,科目!$D$2:$D$14,0)),IF(A149="支出",INDEX(科目!$I$2:$I$26,MATCH(出納帳!C149,科目!$H$2:$H$26,0)),"")),"")</f>
        <v/>
      </c>
      <c r="F149" s="23"/>
      <c r="G149" s="23"/>
      <c r="H149" s="23"/>
      <c r="I149" s="23"/>
      <c r="J149" s="23"/>
      <c r="K149" s="110" t="str">
        <f t="shared" si="3"/>
        <v/>
      </c>
      <c r="L149" s="22"/>
    </row>
    <row r="150" spans="1:12">
      <c r="A150" s="22"/>
      <c r="B150" s="22"/>
      <c r="C150" s="22"/>
      <c r="D150" s="22"/>
      <c r="E150" s="107" t="str">
        <f>IFERROR(IF(A150="収入",INDEX(科目!$E$2:$E$14,MATCH(出納帳!C150,科目!$D$2:$D$14,0)),IF(A150="支出",INDEX(科目!$I$2:$I$26,MATCH(出納帳!C150,科目!$H$2:$H$26,0)),"")),"")</f>
        <v/>
      </c>
      <c r="F150" s="23"/>
      <c r="G150" s="23"/>
      <c r="H150" s="23"/>
      <c r="I150" s="23"/>
      <c r="J150" s="23"/>
      <c r="K150" s="110" t="str">
        <f t="shared" si="3"/>
        <v/>
      </c>
      <c r="L150" s="22"/>
    </row>
    <row r="151" spans="1:12">
      <c r="A151" s="22"/>
      <c r="B151" s="22"/>
      <c r="C151" s="22"/>
      <c r="D151" s="22"/>
      <c r="E151" s="107" t="str">
        <f>IFERROR(IF(A151="収入",INDEX(科目!$E$2:$E$14,MATCH(出納帳!C151,科目!$D$2:$D$14,0)),IF(A151="支出",INDEX(科目!$I$2:$I$26,MATCH(出納帳!C151,科目!$H$2:$H$26,0)),"")),"")</f>
        <v/>
      </c>
      <c r="F151" s="23"/>
      <c r="G151" s="23"/>
      <c r="H151" s="23"/>
      <c r="I151" s="23"/>
      <c r="J151" s="23"/>
      <c r="K151" s="110" t="str">
        <f t="shared" si="3"/>
        <v/>
      </c>
      <c r="L151" s="22"/>
    </row>
    <row r="152" spans="1:12">
      <c r="A152" s="22"/>
      <c r="B152" s="22"/>
      <c r="C152" s="22"/>
      <c r="D152" s="22"/>
      <c r="E152" s="107" t="str">
        <f>IFERROR(IF(A152="収入",INDEX(科目!$E$2:$E$14,MATCH(出納帳!C152,科目!$D$2:$D$14,0)),IF(A152="支出",INDEX(科目!$I$2:$I$26,MATCH(出納帳!C152,科目!$H$2:$H$26,0)),"")),"")</f>
        <v/>
      </c>
      <c r="F152" s="23"/>
      <c r="G152" s="23"/>
      <c r="H152" s="23"/>
      <c r="I152" s="23"/>
      <c r="J152" s="23"/>
      <c r="K152" s="110" t="str">
        <f t="shared" si="3"/>
        <v/>
      </c>
      <c r="L152" s="22"/>
    </row>
    <row r="153" spans="1:12">
      <c r="A153" s="22"/>
      <c r="B153" s="22"/>
      <c r="C153" s="22"/>
      <c r="D153" s="22"/>
      <c r="E153" s="107" t="str">
        <f>IFERROR(IF(A153="収入",INDEX(科目!$E$2:$E$14,MATCH(出納帳!C153,科目!$D$2:$D$14,0)),IF(A153="支出",INDEX(科目!$I$2:$I$26,MATCH(出納帳!C153,科目!$H$2:$H$26,0)),"")),"")</f>
        <v/>
      </c>
      <c r="F153" s="23"/>
      <c r="G153" s="23"/>
      <c r="H153" s="23"/>
      <c r="I153" s="23"/>
      <c r="J153" s="23"/>
      <c r="K153" s="110" t="str">
        <f t="shared" si="3"/>
        <v/>
      </c>
      <c r="L153" s="22"/>
    </row>
    <row r="154" spans="1:12">
      <c r="A154" s="22"/>
      <c r="B154" s="22"/>
      <c r="C154" s="22"/>
      <c r="D154" s="22"/>
      <c r="E154" s="107" t="str">
        <f>IFERROR(IF(A154="収入",INDEX(科目!$E$2:$E$14,MATCH(出納帳!C154,科目!$D$2:$D$14,0)),IF(A154="支出",INDEX(科目!$I$2:$I$26,MATCH(出納帳!C154,科目!$H$2:$H$26,0)),"")),"")</f>
        <v/>
      </c>
      <c r="F154" s="23"/>
      <c r="G154" s="23"/>
      <c r="H154" s="23"/>
      <c r="I154" s="23"/>
      <c r="J154" s="23"/>
      <c r="K154" s="110" t="str">
        <f t="shared" si="3"/>
        <v/>
      </c>
      <c r="L154" s="22"/>
    </row>
    <row r="155" spans="1:12">
      <c r="A155" s="22"/>
      <c r="B155" s="22"/>
      <c r="C155" s="22"/>
      <c r="D155" s="22"/>
      <c r="E155" s="107" t="str">
        <f>IFERROR(IF(A155="収入",INDEX(科目!$E$2:$E$14,MATCH(出納帳!C155,科目!$D$2:$D$14,0)),IF(A155="支出",INDEX(科目!$I$2:$I$26,MATCH(出納帳!C155,科目!$H$2:$H$26,0)),"")),"")</f>
        <v/>
      </c>
      <c r="F155" s="23"/>
      <c r="G155" s="23"/>
      <c r="H155" s="23"/>
      <c r="I155" s="23"/>
      <c r="J155" s="23"/>
      <c r="K155" s="110" t="str">
        <f t="shared" si="3"/>
        <v/>
      </c>
      <c r="L155" s="22"/>
    </row>
    <row r="156" spans="1:12">
      <c r="A156" s="22"/>
      <c r="B156" s="22"/>
      <c r="C156" s="22"/>
      <c r="D156" s="22"/>
      <c r="E156" s="107" t="str">
        <f>IFERROR(IF(A156="収入",INDEX(科目!$E$2:$E$14,MATCH(出納帳!C156,科目!$D$2:$D$14,0)),IF(A156="支出",INDEX(科目!$I$2:$I$26,MATCH(出納帳!C156,科目!$H$2:$H$26,0)),"")),"")</f>
        <v/>
      </c>
      <c r="F156" s="23"/>
      <c r="G156" s="23"/>
      <c r="H156" s="23"/>
      <c r="I156" s="23"/>
      <c r="J156" s="23"/>
      <c r="K156" s="110" t="str">
        <f t="shared" si="3"/>
        <v/>
      </c>
      <c r="L156" s="22"/>
    </row>
    <row r="157" spans="1:12">
      <c r="A157" s="22"/>
      <c r="B157" s="22"/>
      <c r="C157" s="22"/>
      <c r="D157" s="22"/>
      <c r="E157" s="107" t="str">
        <f>IFERROR(IF(A157="収入",INDEX(科目!$E$2:$E$14,MATCH(出納帳!C157,科目!$D$2:$D$14,0)),IF(A157="支出",INDEX(科目!$I$2:$I$26,MATCH(出納帳!C157,科目!$H$2:$H$26,0)),"")),"")</f>
        <v/>
      </c>
      <c r="F157" s="23"/>
      <c r="G157" s="23"/>
      <c r="H157" s="23"/>
      <c r="I157" s="23"/>
      <c r="J157" s="23"/>
      <c r="K157" s="110" t="str">
        <f t="shared" si="3"/>
        <v/>
      </c>
      <c r="L157" s="22"/>
    </row>
    <row r="158" spans="1:12">
      <c r="A158" s="22"/>
      <c r="B158" s="22"/>
      <c r="C158" s="22"/>
      <c r="D158" s="22"/>
      <c r="E158" s="107" t="str">
        <f>IFERROR(IF(A158="収入",INDEX(科目!$E$2:$E$14,MATCH(出納帳!C158,科目!$D$2:$D$14,0)),IF(A158="支出",INDEX(科目!$I$2:$I$26,MATCH(出納帳!C158,科目!$H$2:$H$26,0)),"")),"")</f>
        <v/>
      </c>
      <c r="F158" s="23"/>
      <c r="G158" s="23"/>
      <c r="H158" s="23"/>
      <c r="I158" s="23"/>
      <c r="J158" s="23"/>
      <c r="K158" s="110" t="str">
        <f t="shared" si="3"/>
        <v/>
      </c>
      <c r="L158" s="22"/>
    </row>
    <row r="159" spans="1:12">
      <c r="A159" s="22"/>
      <c r="B159" s="22"/>
      <c r="C159" s="22"/>
      <c r="D159" s="22"/>
      <c r="E159" s="107" t="str">
        <f>IFERROR(IF(A159="収入",INDEX(科目!$E$2:$E$14,MATCH(出納帳!C159,科目!$D$2:$D$14,0)),IF(A159="支出",INDEX(科目!$I$2:$I$26,MATCH(出納帳!C159,科目!$H$2:$H$26,0)),"")),"")</f>
        <v/>
      </c>
      <c r="F159" s="23"/>
      <c r="G159" s="23"/>
      <c r="H159" s="23"/>
      <c r="I159" s="23"/>
      <c r="J159" s="23"/>
      <c r="K159" s="110" t="str">
        <f t="shared" si="3"/>
        <v/>
      </c>
      <c r="L159" s="22"/>
    </row>
    <row r="160" spans="1:12">
      <c r="A160" s="22"/>
      <c r="B160" s="22"/>
      <c r="C160" s="22"/>
      <c r="D160" s="22"/>
      <c r="E160" s="107" t="str">
        <f>IFERROR(IF(A160="収入",INDEX(科目!$E$2:$E$14,MATCH(出納帳!C160,科目!$D$2:$D$14,0)),IF(A160="支出",INDEX(科目!$I$2:$I$26,MATCH(出納帳!C160,科目!$H$2:$H$26,0)),"")),"")</f>
        <v/>
      </c>
      <c r="F160" s="23"/>
      <c r="G160" s="23"/>
      <c r="H160" s="23"/>
      <c r="I160" s="23"/>
      <c r="J160" s="23"/>
      <c r="K160" s="110" t="str">
        <f t="shared" si="3"/>
        <v/>
      </c>
      <c r="L160" s="22"/>
    </row>
    <row r="161" spans="1:12">
      <c r="A161" s="22"/>
      <c r="B161" s="22"/>
      <c r="C161" s="22"/>
      <c r="D161" s="22"/>
      <c r="E161" s="107" t="str">
        <f>IFERROR(IF(A161="収入",INDEX(科目!$E$2:$E$14,MATCH(出納帳!C161,科目!$D$2:$D$14,0)),IF(A161="支出",INDEX(科目!$I$2:$I$26,MATCH(出納帳!C161,科目!$H$2:$H$26,0)),"")),"")</f>
        <v/>
      </c>
      <c r="F161" s="23"/>
      <c r="G161" s="23"/>
      <c r="H161" s="23"/>
      <c r="I161" s="23"/>
      <c r="J161" s="23"/>
      <c r="K161" s="110" t="str">
        <f t="shared" si="3"/>
        <v/>
      </c>
      <c r="L161" s="22"/>
    </row>
    <row r="162" spans="1:12">
      <c r="A162" s="22"/>
      <c r="B162" s="22"/>
      <c r="C162" s="22"/>
      <c r="D162" s="22"/>
      <c r="E162" s="107" t="str">
        <f>IFERROR(IF(A162="収入",INDEX(科目!$E$2:$E$14,MATCH(出納帳!C162,科目!$D$2:$D$14,0)),IF(A162="支出",INDEX(科目!$I$2:$I$26,MATCH(出納帳!C162,科目!$H$2:$H$26,0)),"")),"")</f>
        <v/>
      </c>
      <c r="F162" s="23"/>
      <c r="G162" s="23"/>
      <c r="H162" s="23"/>
      <c r="I162" s="23"/>
      <c r="J162" s="23"/>
      <c r="K162" s="110" t="str">
        <f t="shared" si="3"/>
        <v/>
      </c>
      <c r="L162" s="22"/>
    </row>
    <row r="163" spans="1:12">
      <c r="A163" s="22"/>
      <c r="B163" s="22"/>
      <c r="C163" s="22"/>
      <c r="D163" s="22"/>
      <c r="E163" s="107" t="str">
        <f>IFERROR(IF(A163="収入",INDEX(科目!$E$2:$E$14,MATCH(出納帳!C163,科目!$D$2:$D$14,0)),IF(A163="支出",INDEX(科目!$I$2:$I$26,MATCH(出納帳!C163,科目!$H$2:$H$26,0)),"")),"")</f>
        <v/>
      </c>
      <c r="F163" s="23"/>
      <c r="G163" s="23"/>
      <c r="H163" s="23"/>
      <c r="I163" s="23"/>
      <c r="J163" s="23"/>
      <c r="K163" s="110" t="str">
        <f t="shared" si="3"/>
        <v/>
      </c>
      <c r="L163" s="22"/>
    </row>
    <row r="164" spans="1:12">
      <c r="A164" s="22"/>
      <c r="B164" s="22"/>
      <c r="C164" s="22"/>
      <c r="D164" s="22"/>
      <c r="E164" s="107" t="str">
        <f>IFERROR(IF(A164="収入",INDEX(科目!$E$2:$E$14,MATCH(出納帳!C164,科目!$D$2:$D$14,0)),IF(A164="支出",INDEX(科目!$I$2:$I$26,MATCH(出納帳!C164,科目!$H$2:$H$26,0)),"")),"")</f>
        <v/>
      </c>
      <c r="F164" s="23"/>
      <c r="G164" s="23"/>
      <c r="H164" s="23"/>
      <c r="I164" s="23"/>
      <c r="J164" s="23"/>
      <c r="K164" s="110" t="str">
        <f t="shared" si="3"/>
        <v/>
      </c>
      <c r="L164" s="22"/>
    </row>
    <row r="165" spans="1:12">
      <c r="A165" s="22"/>
      <c r="B165" s="22"/>
      <c r="C165" s="22"/>
      <c r="D165" s="22"/>
      <c r="E165" s="107" t="str">
        <f>IFERROR(IF(A165="収入",INDEX(科目!$E$2:$E$14,MATCH(出納帳!C165,科目!$D$2:$D$14,0)),IF(A165="支出",INDEX(科目!$I$2:$I$26,MATCH(出納帳!C165,科目!$H$2:$H$26,0)),"")),"")</f>
        <v/>
      </c>
      <c r="F165" s="23"/>
      <c r="G165" s="23"/>
      <c r="H165" s="23"/>
      <c r="I165" s="23"/>
      <c r="J165" s="23"/>
      <c r="K165" s="110" t="str">
        <f t="shared" si="3"/>
        <v/>
      </c>
      <c r="L165" s="22"/>
    </row>
    <row r="166" spans="1:12">
      <c r="A166" s="22"/>
      <c r="B166" s="22"/>
      <c r="C166" s="22"/>
      <c r="D166" s="22"/>
      <c r="E166" s="107" t="str">
        <f>IFERROR(IF(A166="収入",INDEX(科目!$E$2:$E$14,MATCH(出納帳!C166,科目!$D$2:$D$14,0)),IF(A166="支出",INDEX(科目!$I$2:$I$26,MATCH(出納帳!C166,科目!$H$2:$H$26,0)),"")),"")</f>
        <v/>
      </c>
      <c r="F166" s="23"/>
      <c r="G166" s="23"/>
      <c r="H166" s="23"/>
      <c r="I166" s="23"/>
      <c r="J166" s="23"/>
      <c r="K166" s="110" t="str">
        <f t="shared" si="3"/>
        <v/>
      </c>
      <c r="L166" s="22"/>
    </row>
    <row r="167" spans="1:12">
      <c r="A167" s="22"/>
      <c r="B167" s="22"/>
      <c r="C167" s="22"/>
      <c r="D167" s="22"/>
      <c r="E167" s="107" t="str">
        <f>IFERROR(IF(A167="収入",INDEX(科目!$E$2:$E$14,MATCH(出納帳!C167,科目!$D$2:$D$14,0)),IF(A167="支出",INDEX(科目!$I$2:$I$26,MATCH(出納帳!C167,科目!$H$2:$H$26,0)),"")),"")</f>
        <v/>
      </c>
      <c r="F167" s="23"/>
      <c r="G167" s="23"/>
      <c r="H167" s="23"/>
      <c r="I167" s="23"/>
      <c r="J167" s="23"/>
      <c r="K167" s="110" t="str">
        <f t="shared" si="3"/>
        <v/>
      </c>
      <c r="L167" s="22"/>
    </row>
    <row r="168" spans="1:12">
      <c r="A168" s="22"/>
      <c r="B168" s="22"/>
      <c r="C168" s="22"/>
      <c r="D168" s="22"/>
      <c r="E168" s="107" t="str">
        <f>IFERROR(IF(A168="収入",INDEX(科目!$E$2:$E$14,MATCH(出納帳!C168,科目!$D$2:$D$14,0)),IF(A168="支出",INDEX(科目!$I$2:$I$26,MATCH(出納帳!C168,科目!$H$2:$H$26,0)),"")),"")</f>
        <v/>
      </c>
      <c r="F168" s="23"/>
      <c r="G168" s="23"/>
      <c r="H168" s="23"/>
      <c r="I168" s="23"/>
      <c r="J168" s="23"/>
      <c r="K168" s="110" t="str">
        <f t="shared" si="3"/>
        <v/>
      </c>
      <c r="L168" s="22"/>
    </row>
    <row r="169" spans="1:12">
      <c r="A169" s="22"/>
      <c r="B169" s="22"/>
      <c r="C169" s="22"/>
      <c r="D169" s="22"/>
      <c r="E169" s="107" t="str">
        <f>IFERROR(IF(A169="収入",INDEX(科目!$E$2:$E$14,MATCH(出納帳!C169,科目!$D$2:$D$14,0)),IF(A169="支出",INDEX(科目!$I$2:$I$26,MATCH(出納帳!C169,科目!$H$2:$H$26,0)),"")),"")</f>
        <v/>
      </c>
      <c r="F169" s="23"/>
      <c r="G169" s="23"/>
      <c r="H169" s="23"/>
      <c r="I169" s="23"/>
      <c r="J169" s="23"/>
      <c r="K169" s="110" t="str">
        <f t="shared" si="3"/>
        <v/>
      </c>
      <c r="L169" s="22"/>
    </row>
    <row r="170" spans="1:12">
      <c r="A170" s="22"/>
      <c r="B170" s="22"/>
      <c r="C170" s="22"/>
      <c r="D170" s="22"/>
      <c r="E170" s="107" t="str">
        <f>IFERROR(IF(A170="収入",INDEX(科目!$E$2:$E$14,MATCH(出納帳!C170,科目!$D$2:$D$14,0)),IF(A170="支出",INDEX(科目!$I$2:$I$26,MATCH(出納帳!C170,科目!$H$2:$H$26,0)),"")),"")</f>
        <v/>
      </c>
      <c r="F170" s="23"/>
      <c r="G170" s="23"/>
      <c r="H170" s="23"/>
      <c r="I170" s="23"/>
      <c r="J170" s="23"/>
      <c r="K170" s="110" t="str">
        <f t="shared" si="3"/>
        <v/>
      </c>
      <c r="L170" s="22"/>
    </row>
    <row r="171" spans="1:12">
      <c r="A171" s="22"/>
      <c r="B171" s="22"/>
      <c r="C171" s="22"/>
      <c r="D171" s="22"/>
      <c r="E171" s="107" t="str">
        <f>IFERROR(IF(A171="収入",INDEX(科目!$E$2:$E$14,MATCH(出納帳!C171,科目!$D$2:$D$14,0)),IF(A171="支出",INDEX(科目!$I$2:$I$26,MATCH(出納帳!C171,科目!$H$2:$H$26,0)),"")),"")</f>
        <v/>
      </c>
      <c r="F171" s="23"/>
      <c r="G171" s="23"/>
      <c r="H171" s="23"/>
      <c r="I171" s="23"/>
      <c r="J171" s="23"/>
      <c r="K171" s="110" t="str">
        <f t="shared" si="3"/>
        <v/>
      </c>
      <c r="L171" s="22"/>
    </row>
    <row r="172" spans="1:12">
      <c r="A172" s="22"/>
      <c r="B172" s="22"/>
      <c r="C172" s="22"/>
      <c r="D172" s="22"/>
      <c r="E172" s="107" t="str">
        <f>IFERROR(IF(A172="収入",INDEX(科目!$E$2:$E$14,MATCH(出納帳!C172,科目!$D$2:$D$14,0)),IF(A172="支出",INDEX(科目!$I$2:$I$26,MATCH(出納帳!C172,科目!$H$2:$H$26,0)),"")),"")</f>
        <v/>
      </c>
      <c r="F172" s="23"/>
      <c r="G172" s="23"/>
      <c r="H172" s="23"/>
      <c r="I172" s="23"/>
      <c r="J172" s="23"/>
      <c r="K172" s="110" t="str">
        <f t="shared" si="3"/>
        <v/>
      </c>
      <c r="L172" s="22"/>
    </row>
    <row r="173" spans="1:12">
      <c r="A173" s="22"/>
      <c r="B173" s="22"/>
      <c r="C173" s="22"/>
      <c r="D173" s="22"/>
      <c r="E173" s="107" t="str">
        <f>IFERROR(IF(A173="収入",INDEX(科目!$E$2:$E$14,MATCH(出納帳!C173,科目!$D$2:$D$14,0)),IF(A173="支出",INDEX(科目!$I$2:$I$26,MATCH(出納帳!C173,科目!$H$2:$H$26,0)),"")),"")</f>
        <v/>
      </c>
      <c r="F173" s="23"/>
      <c r="G173" s="23"/>
      <c r="H173" s="23"/>
      <c r="I173" s="23"/>
      <c r="J173" s="23"/>
      <c r="K173" s="110" t="str">
        <f t="shared" si="3"/>
        <v/>
      </c>
      <c r="L173" s="22"/>
    </row>
    <row r="174" spans="1:12">
      <c r="A174" s="22"/>
      <c r="B174" s="22"/>
      <c r="C174" s="22"/>
      <c r="D174" s="22"/>
      <c r="E174" s="107" t="str">
        <f>IFERROR(IF(A174="収入",INDEX(科目!$E$2:$E$14,MATCH(出納帳!C174,科目!$D$2:$D$14,0)),IF(A174="支出",INDEX(科目!$I$2:$I$26,MATCH(出納帳!C174,科目!$H$2:$H$26,0)),"")),"")</f>
        <v/>
      </c>
      <c r="F174" s="23"/>
      <c r="G174" s="23"/>
      <c r="H174" s="23"/>
      <c r="I174" s="23"/>
      <c r="J174" s="23"/>
      <c r="K174" s="110" t="str">
        <f t="shared" si="3"/>
        <v/>
      </c>
      <c r="L174" s="22"/>
    </row>
    <row r="175" spans="1:12">
      <c r="A175" s="22"/>
      <c r="B175" s="22"/>
      <c r="C175" s="22"/>
      <c r="D175" s="22"/>
      <c r="E175" s="107" t="str">
        <f>IFERROR(IF(A175="収入",INDEX(科目!$E$2:$E$14,MATCH(出納帳!C175,科目!$D$2:$D$14,0)),IF(A175="支出",INDEX(科目!$I$2:$I$26,MATCH(出納帳!C175,科目!$H$2:$H$26,0)),"")),"")</f>
        <v/>
      </c>
      <c r="F175" s="23"/>
      <c r="G175" s="23"/>
      <c r="H175" s="23"/>
      <c r="I175" s="23"/>
      <c r="J175" s="23"/>
      <c r="K175" s="110" t="str">
        <f t="shared" si="3"/>
        <v/>
      </c>
      <c r="L175" s="22"/>
    </row>
    <row r="176" spans="1:12">
      <c r="A176" s="22"/>
      <c r="B176" s="22"/>
      <c r="C176" s="22"/>
      <c r="D176" s="22"/>
      <c r="E176" s="107" t="str">
        <f>IFERROR(IF(A176="収入",INDEX(科目!$E$2:$E$14,MATCH(出納帳!C176,科目!$D$2:$D$14,0)),IF(A176="支出",INDEX(科目!$I$2:$I$26,MATCH(出納帳!C176,科目!$H$2:$H$26,0)),"")),"")</f>
        <v/>
      </c>
      <c r="F176" s="23"/>
      <c r="G176" s="23"/>
      <c r="H176" s="23"/>
      <c r="I176" s="23"/>
      <c r="J176" s="23"/>
      <c r="K176" s="110" t="str">
        <f t="shared" si="3"/>
        <v/>
      </c>
      <c r="L176" s="22"/>
    </row>
    <row r="177" spans="1:12">
      <c r="A177" s="22"/>
      <c r="B177" s="22"/>
      <c r="C177" s="22"/>
      <c r="D177" s="22"/>
      <c r="E177" s="107" t="str">
        <f>IFERROR(IF(A177="収入",INDEX(科目!$E$2:$E$14,MATCH(出納帳!C177,科目!$D$2:$D$14,0)),IF(A177="支出",INDEX(科目!$I$2:$I$26,MATCH(出納帳!C177,科目!$H$2:$H$26,0)),"")),"")</f>
        <v/>
      </c>
      <c r="F177" s="23"/>
      <c r="G177" s="23"/>
      <c r="H177" s="23"/>
      <c r="I177" s="23"/>
      <c r="J177" s="23"/>
      <c r="K177" s="110" t="str">
        <f t="shared" ref="K177:K240" si="4">IF(I177 &amp; J177="","",K176+I177-J177)</f>
        <v/>
      </c>
      <c r="L177" s="22"/>
    </row>
    <row r="178" spans="1:12">
      <c r="A178" s="22"/>
      <c r="B178" s="22"/>
      <c r="C178" s="22"/>
      <c r="D178" s="22"/>
      <c r="E178" s="107" t="str">
        <f>IFERROR(IF(A178="収入",INDEX(科目!$E$2:$E$14,MATCH(出納帳!C178,科目!$D$2:$D$14,0)),IF(A178="支出",INDEX(科目!$I$2:$I$26,MATCH(出納帳!C178,科目!$H$2:$H$26,0)),"")),"")</f>
        <v/>
      </c>
      <c r="F178" s="23"/>
      <c r="G178" s="23"/>
      <c r="H178" s="23"/>
      <c r="I178" s="23"/>
      <c r="J178" s="23"/>
      <c r="K178" s="110" t="str">
        <f t="shared" si="4"/>
        <v/>
      </c>
      <c r="L178" s="22"/>
    </row>
    <row r="179" spans="1:12">
      <c r="A179" s="22"/>
      <c r="B179" s="22"/>
      <c r="C179" s="22"/>
      <c r="D179" s="22"/>
      <c r="E179" s="107" t="str">
        <f>IFERROR(IF(A179="収入",INDEX(科目!$E$2:$E$14,MATCH(出納帳!C179,科目!$D$2:$D$14,0)),IF(A179="支出",INDEX(科目!$I$2:$I$26,MATCH(出納帳!C179,科目!$H$2:$H$26,0)),"")),"")</f>
        <v/>
      </c>
      <c r="F179" s="23"/>
      <c r="G179" s="23"/>
      <c r="H179" s="23"/>
      <c r="I179" s="23"/>
      <c r="J179" s="23"/>
      <c r="K179" s="110" t="str">
        <f t="shared" si="4"/>
        <v/>
      </c>
      <c r="L179" s="22"/>
    </row>
    <row r="180" spans="1:12">
      <c r="A180" s="22"/>
      <c r="B180" s="22"/>
      <c r="C180" s="22"/>
      <c r="D180" s="22"/>
      <c r="E180" s="107" t="str">
        <f>IFERROR(IF(A180="収入",INDEX(科目!$E$2:$E$14,MATCH(出納帳!C180,科目!$D$2:$D$14,0)),IF(A180="支出",INDEX(科目!$I$2:$I$26,MATCH(出納帳!C180,科目!$H$2:$H$26,0)),"")),"")</f>
        <v/>
      </c>
      <c r="F180" s="23"/>
      <c r="G180" s="23"/>
      <c r="H180" s="23"/>
      <c r="I180" s="23"/>
      <c r="J180" s="23"/>
      <c r="K180" s="110" t="str">
        <f t="shared" si="4"/>
        <v/>
      </c>
      <c r="L180" s="22"/>
    </row>
    <row r="181" spans="1:12">
      <c r="A181" s="22"/>
      <c r="B181" s="22"/>
      <c r="C181" s="22"/>
      <c r="D181" s="22"/>
      <c r="E181" s="107" t="str">
        <f>IFERROR(IF(A181="収入",INDEX(科目!$E$2:$E$14,MATCH(出納帳!C181,科目!$D$2:$D$14,0)),IF(A181="支出",INDEX(科目!$I$2:$I$26,MATCH(出納帳!C181,科目!$H$2:$H$26,0)),"")),"")</f>
        <v/>
      </c>
      <c r="F181" s="23"/>
      <c r="G181" s="23"/>
      <c r="H181" s="23"/>
      <c r="I181" s="23"/>
      <c r="J181" s="23"/>
      <c r="K181" s="110" t="str">
        <f t="shared" si="4"/>
        <v/>
      </c>
      <c r="L181" s="22"/>
    </row>
    <row r="182" spans="1:12">
      <c r="A182" s="22"/>
      <c r="B182" s="22"/>
      <c r="C182" s="22"/>
      <c r="D182" s="22"/>
      <c r="E182" s="107" t="str">
        <f>IFERROR(IF(A182="収入",INDEX(科目!$E$2:$E$14,MATCH(出納帳!C182,科目!$D$2:$D$14,0)),IF(A182="支出",INDEX(科目!$I$2:$I$26,MATCH(出納帳!C182,科目!$H$2:$H$26,0)),"")),"")</f>
        <v/>
      </c>
      <c r="F182" s="23"/>
      <c r="G182" s="23"/>
      <c r="H182" s="23"/>
      <c r="I182" s="23"/>
      <c r="J182" s="23"/>
      <c r="K182" s="110" t="str">
        <f t="shared" si="4"/>
        <v/>
      </c>
      <c r="L182" s="22"/>
    </row>
    <row r="183" spans="1:12">
      <c r="A183" s="22"/>
      <c r="B183" s="22"/>
      <c r="C183" s="22"/>
      <c r="D183" s="22"/>
      <c r="E183" s="107" t="str">
        <f>IFERROR(IF(A183="収入",INDEX(科目!$E$2:$E$14,MATCH(出納帳!C183,科目!$D$2:$D$14,0)),IF(A183="支出",INDEX(科目!$I$2:$I$26,MATCH(出納帳!C183,科目!$H$2:$H$26,0)),"")),"")</f>
        <v/>
      </c>
      <c r="F183" s="23"/>
      <c r="G183" s="23"/>
      <c r="H183" s="23"/>
      <c r="I183" s="23"/>
      <c r="J183" s="23"/>
      <c r="K183" s="110" t="str">
        <f t="shared" si="4"/>
        <v/>
      </c>
      <c r="L183" s="22"/>
    </row>
    <row r="184" spans="1:12">
      <c r="A184" s="22"/>
      <c r="B184" s="22"/>
      <c r="C184" s="22"/>
      <c r="D184" s="22"/>
      <c r="E184" s="107" t="str">
        <f>IFERROR(IF(A184="収入",INDEX(科目!$E$2:$E$14,MATCH(出納帳!C184,科目!$D$2:$D$14,0)),IF(A184="支出",INDEX(科目!$I$2:$I$26,MATCH(出納帳!C184,科目!$H$2:$H$26,0)),"")),"")</f>
        <v/>
      </c>
      <c r="F184" s="23"/>
      <c r="G184" s="23"/>
      <c r="H184" s="23"/>
      <c r="I184" s="23"/>
      <c r="J184" s="23"/>
      <c r="K184" s="110" t="str">
        <f t="shared" si="4"/>
        <v/>
      </c>
      <c r="L184" s="22"/>
    </row>
    <row r="185" spans="1:12">
      <c r="A185" s="22"/>
      <c r="B185" s="22"/>
      <c r="C185" s="22"/>
      <c r="D185" s="22"/>
      <c r="E185" s="107" t="str">
        <f>IFERROR(IF(A185="収入",INDEX(科目!$E$2:$E$14,MATCH(出納帳!C185,科目!$D$2:$D$14,0)),IF(A185="支出",INDEX(科目!$I$2:$I$26,MATCH(出納帳!C185,科目!$H$2:$H$26,0)),"")),"")</f>
        <v/>
      </c>
      <c r="F185" s="23"/>
      <c r="G185" s="23"/>
      <c r="H185" s="23"/>
      <c r="I185" s="23"/>
      <c r="J185" s="23"/>
      <c r="K185" s="110" t="str">
        <f t="shared" si="4"/>
        <v/>
      </c>
      <c r="L185" s="22"/>
    </row>
    <row r="186" spans="1:12">
      <c r="A186" s="22"/>
      <c r="B186" s="22"/>
      <c r="C186" s="22"/>
      <c r="D186" s="22"/>
      <c r="E186" s="107" t="str">
        <f>IFERROR(IF(A186="収入",INDEX(科目!$E$2:$E$14,MATCH(出納帳!C186,科目!$D$2:$D$14,0)),IF(A186="支出",INDEX(科目!$I$2:$I$26,MATCH(出納帳!C186,科目!$H$2:$H$26,0)),"")),"")</f>
        <v/>
      </c>
      <c r="F186" s="23"/>
      <c r="G186" s="23"/>
      <c r="H186" s="23"/>
      <c r="I186" s="23"/>
      <c r="J186" s="23"/>
      <c r="K186" s="110" t="str">
        <f t="shared" si="4"/>
        <v/>
      </c>
      <c r="L186" s="22"/>
    </row>
    <row r="187" spans="1:12">
      <c r="A187" s="22"/>
      <c r="B187" s="22"/>
      <c r="C187" s="22"/>
      <c r="D187" s="22"/>
      <c r="E187" s="107" t="str">
        <f>IFERROR(IF(A187="収入",INDEX(科目!$E$2:$E$14,MATCH(出納帳!C187,科目!$D$2:$D$14,0)),IF(A187="支出",INDEX(科目!$I$2:$I$26,MATCH(出納帳!C187,科目!$H$2:$H$26,0)),"")),"")</f>
        <v/>
      </c>
      <c r="F187" s="23"/>
      <c r="G187" s="23"/>
      <c r="H187" s="23"/>
      <c r="I187" s="23"/>
      <c r="J187" s="23"/>
      <c r="K187" s="110" t="str">
        <f t="shared" si="4"/>
        <v/>
      </c>
      <c r="L187" s="22"/>
    </row>
    <row r="188" spans="1:12">
      <c r="A188" s="22"/>
      <c r="B188" s="22"/>
      <c r="C188" s="22"/>
      <c r="D188" s="22"/>
      <c r="E188" s="107" t="str">
        <f>IFERROR(IF(A188="収入",INDEX(科目!$E$2:$E$14,MATCH(出納帳!C188,科目!$D$2:$D$14,0)),IF(A188="支出",INDEX(科目!$I$2:$I$26,MATCH(出納帳!C188,科目!$H$2:$H$26,0)),"")),"")</f>
        <v/>
      </c>
      <c r="F188" s="23"/>
      <c r="G188" s="23"/>
      <c r="H188" s="23"/>
      <c r="I188" s="23"/>
      <c r="J188" s="23"/>
      <c r="K188" s="110" t="str">
        <f t="shared" si="4"/>
        <v/>
      </c>
      <c r="L188" s="22"/>
    </row>
    <row r="189" spans="1:12">
      <c r="A189" s="22"/>
      <c r="B189" s="22"/>
      <c r="C189" s="22"/>
      <c r="D189" s="22"/>
      <c r="E189" s="107" t="str">
        <f>IFERROR(IF(A189="収入",INDEX(科目!$E$2:$E$14,MATCH(出納帳!C189,科目!$D$2:$D$14,0)),IF(A189="支出",INDEX(科目!$I$2:$I$26,MATCH(出納帳!C189,科目!$H$2:$H$26,0)),"")),"")</f>
        <v/>
      </c>
      <c r="F189" s="23"/>
      <c r="G189" s="23"/>
      <c r="H189" s="23"/>
      <c r="I189" s="23"/>
      <c r="J189" s="23"/>
      <c r="K189" s="110" t="str">
        <f t="shared" si="4"/>
        <v/>
      </c>
      <c r="L189" s="22"/>
    </row>
    <row r="190" spans="1:12">
      <c r="A190" s="22"/>
      <c r="B190" s="22"/>
      <c r="C190" s="22"/>
      <c r="D190" s="22"/>
      <c r="E190" s="107" t="str">
        <f>IFERROR(IF(A190="収入",INDEX(科目!$E$2:$E$14,MATCH(出納帳!C190,科目!$D$2:$D$14,0)),IF(A190="支出",INDEX(科目!$I$2:$I$26,MATCH(出納帳!C190,科目!$H$2:$H$26,0)),"")),"")</f>
        <v/>
      </c>
      <c r="F190" s="23"/>
      <c r="G190" s="23"/>
      <c r="H190" s="23"/>
      <c r="I190" s="23"/>
      <c r="J190" s="23"/>
      <c r="K190" s="110" t="str">
        <f t="shared" si="4"/>
        <v/>
      </c>
      <c r="L190" s="22"/>
    </row>
    <row r="191" spans="1:12">
      <c r="A191" s="22"/>
      <c r="B191" s="22"/>
      <c r="C191" s="22"/>
      <c r="D191" s="22"/>
      <c r="E191" s="107" t="str">
        <f>IFERROR(IF(A191="収入",INDEX(科目!$E$2:$E$14,MATCH(出納帳!C191,科目!$D$2:$D$14,0)),IF(A191="支出",INDEX(科目!$I$2:$I$26,MATCH(出納帳!C191,科目!$H$2:$H$26,0)),"")),"")</f>
        <v/>
      </c>
      <c r="F191" s="23"/>
      <c r="G191" s="23"/>
      <c r="H191" s="23"/>
      <c r="I191" s="23"/>
      <c r="J191" s="23"/>
      <c r="K191" s="110" t="str">
        <f t="shared" si="4"/>
        <v/>
      </c>
      <c r="L191" s="22"/>
    </row>
    <row r="192" spans="1:12">
      <c r="A192" s="22"/>
      <c r="B192" s="22"/>
      <c r="C192" s="22"/>
      <c r="D192" s="22"/>
      <c r="E192" s="107" t="str">
        <f>IFERROR(IF(A192="収入",INDEX(科目!$E$2:$E$14,MATCH(出納帳!C192,科目!$D$2:$D$14,0)),IF(A192="支出",INDEX(科目!$I$2:$I$26,MATCH(出納帳!C192,科目!$H$2:$H$26,0)),"")),"")</f>
        <v/>
      </c>
      <c r="F192" s="23"/>
      <c r="G192" s="23"/>
      <c r="H192" s="23"/>
      <c r="I192" s="23"/>
      <c r="J192" s="23"/>
      <c r="K192" s="110" t="str">
        <f t="shared" si="4"/>
        <v/>
      </c>
      <c r="L192" s="22"/>
    </row>
    <row r="193" spans="1:12">
      <c r="A193" s="22"/>
      <c r="B193" s="22"/>
      <c r="C193" s="22"/>
      <c r="D193" s="22"/>
      <c r="E193" s="107" t="str">
        <f>IFERROR(IF(A193="収入",INDEX(科目!$E$2:$E$14,MATCH(出納帳!C193,科目!$D$2:$D$14,0)),IF(A193="支出",INDEX(科目!$I$2:$I$26,MATCH(出納帳!C193,科目!$H$2:$H$26,0)),"")),"")</f>
        <v/>
      </c>
      <c r="F193" s="23"/>
      <c r="G193" s="23"/>
      <c r="H193" s="23"/>
      <c r="I193" s="23"/>
      <c r="J193" s="23"/>
      <c r="K193" s="110" t="str">
        <f t="shared" si="4"/>
        <v/>
      </c>
      <c r="L193" s="22"/>
    </row>
    <row r="194" spans="1:12">
      <c r="A194" s="22"/>
      <c r="B194" s="22"/>
      <c r="C194" s="22"/>
      <c r="D194" s="22"/>
      <c r="E194" s="107" t="str">
        <f>IFERROR(IF(A194="収入",INDEX(科目!$E$2:$E$14,MATCH(出納帳!C194,科目!$D$2:$D$14,0)),IF(A194="支出",INDEX(科目!$I$2:$I$26,MATCH(出納帳!C194,科目!$H$2:$H$26,0)),"")),"")</f>
        <v/>
      </c>
      <c r="F194" s="23"/>
      <c r="G194" s="23"/>
      <c r="H194" s="23"/>
      <c r="I194" s="23"/>
      <c r="J194" s="23"/>
      <c r="K194" s="110" t="str">
        <f t="shared" si="4"/>
        <v/>
      </c>
      <c r="L194" s="22"/>
    </row>
    <row r="195" spans="1:12">
      <c r="A195" s="22"/>
      <c r="B195" s="22"/>
      <c r="C195" s="22"/>
      <c r="D195" s="22"/>
      <c r="E195" s="107" t="str">
        <f>IFERROR(IF(A195="収入",INDEX(科目!$E$2:$E$14,MATCH(出納帳!C195,科目!$D$2:$D$14,0)),IF(A195="支出",INDEX(科目!$I$2:$I$26,MATCH(出納帳!C195,科目!$H$2:$H$26,0)),"")),"")</f>
        <v/>
      </c>
      <c r="F195" s="23"/>
      <c r="G195" s="23"/>
      <c r="H195" s="23"/>
      <c r="I195" s="23"/>
      <c r="J195" s="23"/>
      <c r="K195" s="110" t="str">
        <f t="shared" si="4"/>
        <v/>
      </c>
      <c r="L195" s="22"/>
    </row>
    <row r="196" spans="1:12">
      <c r="A196" s="22"/>
      <c r="B196" s="22"/>
      <c r="C196" s="22"/>
      <c r="D196" s="22"/>
      <c r="E196" s="107" t="str">
        <f>IFERROR(IF(A196="収入",INDEX(科目!$E$2:$E$14,MATCH(出納帳!C196,科目!$D$2:$D$14,0)),IF(A196="支出",INDEX(科目!$I$2:$I$26,MATCH(出納帳!C196,科目!$H$2:$H$26,0)),"")),"")</f>
        <v/>
      </c>
      <c r="F196" s="23"/>
      <c r="G196" s="23"/>
      <c r="H196" s="23"/>
      <c r="I196" s="23"/>
      <c r="J196" s="23"/>
      <c r="K196" s="110" t="str">
        <f t="shared" si="4"/>
        <v/>
      </c>
      <c r="L196" s="22"/>
    </row>
    <row r="197" spans="1:12">
      <c r="A197" s="22"/>
      <c r="B197" s="22"/>
      <c r="C197" s="22"/>
      <c r="D197" s="22"/>
      <c r="E197" s="107" t="str">
        <f>IFERROR(IF(A197="収入",INDEX(科目!$E$2:$E$14,MATCH(出納帳!C197,科目!$D$2:$D$14,0)),IF(A197="支出",INDEX(科目!$I$2:$I$26,MATCH(出納帳!C197,科目!$H$2:$H$26,0)),"")),"")</f>
        <v/>
      </c>
      <c r="F197" s="23"/>
      <c r="G197" s="23"/>
      <c r="H197" s="23"/>
      <c r="I197" s="23"/>
      <c r="J197" s="23"/>
      <c r="K197" s="110" t="str">
        <f t="shared" si="4"/>
        <v/>
      </c>
      <c r="L197" s="22"/>
    </row>
    <row r="198" spans="1:12">
      <c r="A198" s="22"/>
      <c r="B198" s="22"/>
      <c r="C198" s="22"/>
      <c r="D198" s="22"/>
      <c r="E198" s="107" t="str">
        <f>IFERROR(IF(A198="収入",INDEX(科目!$E$2:$E$14,MATCH(出納帳!C198,科目!$D$2:$D$14,0)),IF(A198="支出",INDEX(科目!$I$2:$I$26,MATCH(出納帳!C198,科目!$H$2:$H$26,0)),"")),"")</f>
        <v/>
      </c>
      <c r="F198" s="23"/>
      <c r="G198" s="23"/>
      <c r="H198" s="23"/>
      <c r="I198" s="23"/>
      <c r="J198" s="23"/>
      <c r="K198" s="110" t="str">
        <f t="shared" si="4"/>
        <v/>
      </c>
      <c r="L198" s="22"/>
    </row>
    <row r="199" spans="1:12">
      <c r="A199" s="22"/>
      <c r="B199" s="22"/>
      <c r="C199" s="22"/>
      <c r="D199" s="22"/>
      <c r="E199" s="107" t="str">
        <f>IFERROR(IF(A199="収入",INDEX(科目!$E$2:$E$14,MATCH(出納帳!C199,科目!$D$2:$D$14,0)),IF(A199="支出",INDEX(科目!$I$2:$I$26,MATCH(出納帳!C199,科目!$H$2:$H$26,0)),"")),"")</f>
        <v/>
      </c>
      <c r="F199" s="23"/>
      <c r="G199" s="23"/>
      <c r="H199" s="23"/>
      <c r="I199" s="23"/>
      <c r="J199" s="23"/>
      <c r="K199" s="110" t="str">
        <f t="shared" si="4"/>
        <v/>
      </c>
      <c r="L199" s="22"/>
    </row>
    <row r="200" spans="1:12">
      <c r="A200" s="22"/>
      <c r="B200" s="22"/>
      <c r="C200" s="22"/>
      <c r="D200" s="22"/>
      <c r="E200" s="107" t="str">
        <f>IFERROR(IF(A200="収入",INDEX(科目!$E$2:$E$14,MATCH(出納帳!C200,科目!$D$2:$D$14,0)),IF(A200="支出",INDEX(科目!$I$2:$I$26,MATCH(出納帳!C200,科目!$H$2:$H$26,0)),"")),"")</f>
        <v/>
      </c>
      <c r="F200" s="23"/>
      <c r="G200" s="23"/>
      <c r="H200" s="23"/>
      <c r="I200" s="23"/>
      <c r="J200" s="23"/>
      <c r="K200" s="110" t="str">
        <f t="shared" si="4"/>
        <v/>
      </c>
      <c r="L200" s="22"/>
    </row>
    <row r="201" spans="1:12">
      <c r="A201" s="22"/>
      <c r="B201" s="22"/>
      <c r="C201" s="22"/>
      <c r="D201" s="22"/>
      <c r="E201" s="107" t="str">
        <f>IFERROR(IF(A201="収入",INDEX(科目!$E$2:$E$14,MATCH(出納帳!C201,科目!$D$2:$D$14,0)),IF(A201="支出",INDEX(科目!$I$2:$I$26,MATCH(出納帳!C201,科目!$H$2:$H$26,0)),"")),"")</f>
        <v/>
      </c>
      <c r="F201" s="23"/>
      <c r="G201" s="23"/>
      <c r="H201" s="23"/>
      <c r="I201" s="23"/>
      <c r="J201" s="23"/>
      <c r="K201" s="110" t="str">
        <f t="shared" si="4"/>
        <v/>
      </c>
      <c r="L201" s="22"/>
    </row>
    <row r="202" spans="1:12">
      <c r="A202" s="22"/>
      <c r="B202" s="22"/>
      <c r="C202" s="22"/>
      <c r="D202" s="22"/>
      <c r="E202" s="107" t="str">
        <f>IFERROR(IF(A202="収入",INDEX(科目!$E$2:$E$14,MATCH(出納帳!C202,科目!$D$2:$D$14,0)),IF(A202="支出",INDEX(科目!$I$2:$I$26,MATCH(出納帳!C202,科目!$H$2:$H$26,0)),"")),"")</f>
        <v/>
      </c>
      <c r="F202" s="23"/>
      <c r="G202" s="23"/>
      <c r="H202" s="23"/>
      <c r="I202" s="23"/>
      <c r="J202" s="23"/>
      <c r="K202" s="110" t="str">
        <f t="shared" si="4"/>
        <v/>
      </c>
      <c r="L202" s="22"/>
    </row>
    <row r="203" spans="1:12">
      <c r="A203" s="22"/>
      <c r="B203" s="22"/>
      <c r="C203" s="22"/>
      <c r="D203" s="22"/>
      <c r="E203" s="107" t="str">
        <f>IFERROR(IF(A203="収入",INDEX(科目!$E$2:$E$14,MATCH(出納帳!C203,科目!$D$2:$D$14,0)),IF(A203="支出",INDEX(科目!$I$2:$I$26,MATCH(出納帳!C203,科目!$H$2:$H$26,0)),"")),"")</f>
        <v/>
      </c>
      <c r="F203" s="23"/>
      <c r="G203" s="23"/>
      <c r="H203" s="23"/>
      <c r="I203" s="23"/>
      <c r="J203" s="23"/>
      <c r="K203" s="110" t="str">
        <f t="shared" si="4"/>
        <v/>
      </c>
      <c r="L203" s="22"/>
    </row>
    <row r="204" spans="1:12">
      <c r="A204" s="22"/>
      <c r="B204" s="22"/>
      <c r="C204" s="22"/>
      <c r="D204" s="22"/>
      <c r="E204" s="107" t="str">
        <f>IFERROR(IF(A204="収入",INDEX(科目!$E$2:$E$14,MATCH(出納帳!C204,科目!$D$2:$D$14,0)),IF(A204="支出",INDEX(科目!$I$2:$I$26,MATCH(出納帳!C204,科目!$H$2:$H$26,0)),"")),"")</f>
        <v/>
      </c>
      <c r="F204" s="23"/>
      <c r="G204" s="23"/>
      <c r="H204" s="23"/>
      <c r="I204" s="23"/>
      <c r="J204" s="23"/>
      <c r="K204" s="110" t="str">
        <f t="shared" si="4"/>
        <v/>
      </c>
      <c r="L204" s="22"/>
    </row>
    <row r="205" spans="1:12">
      <c r="A205" s="22"/>
      <c r="B205" s="22"/>
      <c r="C205" s="22"/>
      <c r="D205" s="22"/>
      <c r="E205" s="107" t="str">
        <f>IFERROR(IF(A205="収入",INDEX(科目!$E$2:$E$14,MATCH(出納帳!C205,科目!$D$2:$D$14,0)),IF(A205="支出",INDEX(科目!$I$2:$I$26,MATCH(出納帳!C205,科目!$H$2:$H$26,0)),"")),"")</f>
        <v/>
      </c>
      <c r="F205" s="23"/>
      <c r="G205" s="23"/>
      <c r="H205" s="23"/>
      <c r="I205" s="23"/>
      <c r="J205" s="23"/>
      <c r="K205" s="110" t="str">
        <f t="shared" si="4"/>
        <v/>
      </c>
      <c r="L205" s="22"/>
    </row>
    <row r="206" spans="1:12">
      <c r="A206" s="22"/>
      <c r="B206" s="22"/>
      <c r="C206" s="22"/>
      <c r="D206" s="22"/>
      <c r="E206" s="107" t="str">
        <f>IFERROR(IF(A206="収入",INDEX(科目!$E$2:$E$14,MATCH(出納帳!C206,科目!$D$2:$D$14,0)),IF(A206="支出",INDEX(科目!$I$2:$I$26,MATCH(出納帳!C206,科目!$H$2:$H$26,0)),"")),"")</f>
        <v/>
      </c>
      <c r="F206" s="23"/>
      <c r="G206" s="23"/>
      <c r="H206" s="23"/>
      <c r="I206" s="23"/>
      <c r="J206" s="23"/>
      <c r="K206" s="110" t="str">
        <f t="shared" si="4"/>
        <v/>
      </c>
      <c r="L206" s="22"/>
    </row>
    <row r="207" spans="1:12">
      <c r="A207" s="22"/>
      <c r="B207" s="22"/>
      <c r="C207" s="22"/>
      <c r="D207" s="22"/>
      <c r="E207" s="107" t="str">
        <f>IFERROR(IF(A207="収入",INDEX(科目!$E$2:$E$14,MATCH(出納帳!C207,科目!$D$2:$D$14,0)),IF(A207="支出",INDEX(科目!$I$2:$I$26,MATCH(出納帳!C207,科目!$H$2:$H$26,0)),"")),"")</f>
        <v/>
      </c>
      <c r="F207" s="23"/>
      <c r="G207" s="23"/>
      <c r="H207" s="23"/>
      <c r="I207" s="23"/>
      <c r="J207" s="23"/>
      <c r="K207" s="110" t="str">
        <f t="shared" si="4"/>
        <v/>
      </c>
      <c r="L207" s="22"/>
    </row>
    <row r="208" spans="1:12">
      <c r="A208" s="22"/>
      <c r="B208" s="22"/>
      <c r="C208" s="22"/>
      <c r="D208" s="22"/>
      <c r="E208" s="107" t="str">
        <f>IFERROR(IF(A208="収入",INDEX(科目!$E$2:$E$14,MATCH(出納帳!C208,科目!$D$2:$D$14,0)),IF(A208="支出",INDEX(科目!$I$2:$I$26,MATCH(出納帳!C208,科目!$H$2:$H$26,0)),"")),"")</f>
        <v/>
      </c>
      <c r="F208" s="23"/>
      <c r="G208" s="23"/>
      <c r="H208" s="23"/>
      <c r="I208" s="23"/>
      <c r="J208" s="23"/>
      <c r="K208" s="110" t="str">
        <f t="shared" si="4"/>
        <v/>
      </c>
      <c r="L208" s="22"/>
    </row>
    <row r="209" spans="1:12">
      <c r="A209" s="22"/>
      <c r="B209" s="22"/>
      <c r="C209" s="22"/>
      <c r="D209" s="22"/>
      <c r="E209" s="107" t="str">
        <f>IFERROR(IF(A209="収入",INDEX(科目!$E$2:$E$14,MATCH(出納帳!C209,科目!$D$2:$D$14,0)),IF(A209="支出",INDEX(科目!$I$2:$I$26,MATCH(出納帳!C209,科目!$H$2:$H$26,0)),"")),"")</f>
        <v/>
      </c>
      <c r="F209" s="23"/>
      <c r="G209" s="23"/>
      <c r="H209" s="23"/>
      <c r="I209" s="23"/>
      <c r="J209" s="23"/>
      <c r="K209" s="110" t="str">
        <f t="shared" si="4"/>
        <v/>
      </c>
      <c r="L209" s="22"/>
    </row>
    <row r="210" spans="1:12">
      <c r="A210" s="22"/>
      <c r="B210" s="22"/>
      <c r="C210" s="22"/>
      <c r="D210" s="22"/>
      <c r="E210" s="107" t="str">
        <f>IFERROR(IF(A210="収入",INDEX(科目!$E$2:$E$14,MATCH(出納帳!C210,科目!$D$2:$D$14,0)),IF(A210="支出",INDEX(科目!$I$2:$I$26,MATCH(出納帳!C210,科目!$H$2:$H$26,0)),"")),"")</f>
        <v/>
      </c>
      <c r="F210" s="23"/>
      <c r="G210" s="23"/>
      <c r="H210" s="23"/>
      <c r="I210" s="23"/>
      <c r="J210" s="23"/>
      <c r="K210" s="110" t="str">
        <f t="shared" si="4"/>
        <v/>
      </c>
      <c r="L210" s="22"/>
    </row>
    <row r="211" spans="1:12">
      <c r="A211" s="22"/>
      <c r="B211" s="22"/>
      <c r="C211" s="22"/>
      <c r="D211" s="22"/>
      <c r="E211" s="107" t="str">
        <f>IFERROR(IF(A211="収入",INDEX(科目!$E$2:$E$14,MATCH(出納帳!C211,科目!$D$2:$D$14,0)),IF(A211="支出",INDEX(科目!$I$2:$I$26,MATCH(出納帳!C211,科目!$H$2:$H$26,0)),"")),"")</f>
        <v/>
      </c>
      <c r="F211" s="23"/>
      <c r="G211" s="23"/>
      <c r="H211" s="23"/>
      <c r="I211" s="23"/>
      <c r="J211" s="23"/>
      <c r="K211" s="110" t="str">
        <f t="shared" si="4"/>
        <v/>
      </c>
      <c r="L211" s="22"/>
    </row>
    <row r="212" spans="1:12">
      <c r="A212" s="22"/>
      <c r="B212" s="22"/>
      <c r="C212" s="22"/>
      <c r="D212" s="22"/>
      <c r="E212" s="107" t="str">
        <f>IFERROR(IF(A212="収入",INDEX(科目!$E$2:$E$14,MATCH(出納帳!C212,科目!$D$2:$D$14,0)),IF(A212="支出",INDEX(科目!$I$2:$I$26,MATCH(出納帳!C212,科目!$H$2:$H$26,0)),"")),"")</f>
        <v/>
      </c>
      <c r="F212" s="23"/>
      <c r="G212" s="23"/>
      <c r="H212" s="23"/>
      <c r="I212" s="23"/>
      <c r="J212" s="23"/>
      <c r="K212" s="110" t="str">
        <f t="shared" si="4"/>
        <v/>
      </c>
      <c r="L212" s="22"/>
    </row>
    <row r="213" spans="1:12">
      <c r="A213" s="22"/>
      <c r="B213" s="22"/>
      <c r="C213" s="22"/>
      <c r="D213" s="22"/>
      <c r="E213" s="107" t="str">
        <f>IFERROR(IF(A213="収入",INDEX(科目!$E$2:$E$14,MATCH(出納帳!C213,科目!$D$2:$D$14,0)),IF(A213="支出",INDEX(科目!$I$2:$I$26,MATCH(出納帳!C213,科目!$H$2:$H$26,0)),"")),"")</f>
        <v/>
      </c>
      <c r="F213" s="23"/>
      <c r="G213" s="23"/>
      <c r="H213" s="23"/>
      <c r="I213" s="23"/>
      <c r="J213" s="23"/>
      <c r="K213" s="110" t="str">
        <f t="shared" si="4"/>
        <v/>
      </c>
      <c r="L213" s="22"/>
    </row>
    <row r="214" spans="1:12">
      <c r="A214" s="22"/>
      <c r="B214" s="22"/>
      <c r="C214" s="22"/>
      <c r="D214" s="22"/>
      <c r="E214" s="107" t="str">
        <f>IFERROR(IF(A214="収入",INDEX(科目!$E$2:$E$14,MATCH(出納帳!C214,科目!$D$2:$D$14,0)),IF(A214="支出",INDEX(科目!$I$2:$I$26,MATCH(出納帳!C214,科目!$H$2:$H$26,0)),"")),"")</f>
        <v/>
      </c>
      <c r="F214" s="23"/>
      <c r="G214" s="23"/>
      <c r="H214" s="23"/>
      <c r="I214" s="23"/>
      <c r="J214" s="23"/>
      <c r="K214" s="110" t="str">
        <f t="shared" si="4"/>
        <v/>
      </c>
      <c r="L214" s="22"/>
    </row>
    <row r="215" spans="1:12">
      <c r="A215" s="22"/>
      <c r="B215" s="22"/>
      <c r="C215" s="22"/>
      <c r="D215" s="22"/>
      <c r="E215" s="107" t="str">
        <f>IFERROR(IF(A215="収入",INDEX(科目!$E$2:$E$14,MATCH(出納帳!C215,科目!$D$2:$D$14,0)),IF(A215="支出",INDEX(科目!$I$2:$I$26,MATCH(出納帳!C215,科目!$H$2:$H$26,0)),"")),"")</f>
        <v/>
      </c>
      <c r="F215" s="23"/>
      <c r="G215" s="23"/>
      <c r="H215" s="23"/>
      <c r="I215" s="23"/>
      <c r="J215" s="23"/>
      <c r="K215" s="110" t="str">
        <f t="shared" si="4"/>
        <v/>
      </c>
      <c r="L215" s="22"/>
    </row>
    <row r="216" spans="1:12">
      <c r="A216" s="22"/>
      <c r="B216" s="22"/>
      <c r="C216" s="22"/>
      <c r="D216" s="22"/>
      <c r="E216" s="107" t="str">
        <f>IFERROR(IF(A216="収入",INDEX(科目!$E$2:$E$14,MATCH(出納帳!C216,科目!$D$2:$D$14,0)),IF(A216="支出",INDEX(科目!$I$2:$I$26,MATCH(出納帳!C216,科目!$H$2:$H$26,0)),"")),"")</f>
        <v/>
      </c>
      <c r="F216" s="23"/>
      <c r="G216" s="23"/>
      <c r="H216" s="23"/>
      <c r="I216" s="23"/>
      <c r="J216" s="23"/>
      <c r="K216" s="110" t="str">
        <f t="shared" si="4"/>
        <v/>
      </c>
      <c r="L216" s="22"/>
    </row>
    <row r="217" spans="1:12">
      <c r="A217" s="22"/>
      <c r="B217" s="22"/>
      <c r="C217" s="22"/>
      <c r="D217" s="22"/>
      <c r="E217" s="107" t="str">
        <f>IFERROR(IF(A217="収入",INDEX(科目!$E$2:$E$14,MATCH(出納帳!C217,科目!$D$2:$D$14,0)),IF(A217="支出",INDEX(科目!$I$2:$I$26,MATCH(出納帳!C217,科目!$H$2:$H$26,0)),"")),"")</f>
        <v/>
      </c>
      <c r="F217" s="23"/>
      <c r="G217" s="23"/>
      <c r="H217" s="23"/>
      <c r="I217" s="23"/>
      <c r="J217" s="23"/>
      <c r="K217" s="110" t="str">
        <f t="shared" si="4"/>
        <v/>
      </c>
      <c r="L217" s="22"/>
    </row>
    <row r="218" spans="1:12">
      <c r="A218" s="22"/>
      <c r="B218" s="22"/>
      <c r="C218" s="22"/>
      <c r="D218" s="22"/>
      <c r="E218" s="107" t="str">
        <f>IFERROR(IF(A218="収入",INDEX(科目!$E$2:$E$14,MATCH(出納帳!C218,科目!$D$2:$D$14,0)),IF(A218="支出",INDEX(科目!$I$2:$I$26,MATCH(出納帳!C218,科目!$H$2:$H$26,0)),"")),"")</f>
        <v/>
      </c>
      <c r="F218" s="23"/>
      <c r="G218" s="23"/>
      <c r="H218" s="23"/>
      <c r="I218" s="23"/>
      <c r="J218" s="23"/>
      <c r="K218" s="110" t="str">
        <f t="shared" si="4"/>
        <v/>
      </c>
      <c r="L218" s="22"/>
    </row>
    <row r="219" spans="1:12">
      <c r="A219" s="22"/>
      <c r="B219" s="22"/>
      <c r="C219" s="22"/>
      <c r="D219" s="22"/>
      <c r="E219" s="107" t="str">
        <f>IFERROR(IF(A219="収入",INDEX(科目!$E$2:$E$14,MATCH(出納帳!C219,科目!$D$2:$D$14,0)),IF(A219="支出",INDEX(科目!$I$2:$I$26,MATCH(出納帳!C219,科目!$H$2:$H$26,0)),"")),"")</f>
        <v/>
      </c>
      <c r="F219" s="23"/>
      <c r="G219" s="23"/>
      <c r="H219" s="23"/>
      <c r="I219" s="23"/>
      <c r="J219" s="23"/>
      <c r="K219" s="110" t="str">
        <f t="shared" si="4"/>
        <v/>
      </c>
      <c r="L219" s="22"/>
    </row>
    <row r="220" spans="1:12">
      <c r="A220" s="22"/>
      <c r="B220" s="22"/>
      <c r="C220" s="22"/>
      <c r="D220" s="22"/>
      <c r="E220" s="107" t="str">
        <f>IFERROR(IF(A220="収入",INDEX(科目!$E$2:$E$14,MATCH(出納帳!C220,科目!$D$2:$D$14,0)),IF(A220="支出",INDEX(科目!$I$2:$I$26,MATCH(出納帳!C220,科目!$H$2:$H$26,0)),"")),"")</f>
        <v/>
      </c>
      <c r="F220" s="23"/>
      <c r="G220" s="23"/>
      <c r="H220" s="23"/>
      <c r="I220" s="23"/>
      <c r="J220" s="23"/>
      <c r="K220" s="110" t="str">
        <f t="shared" si="4"/>
        <v/>
      </c>
      <c r="L220" s="22"/>
    </row>
    <row r="221" spans="1:12">
      <c r="A221" s="22"/>
      <c r="B221" s="22"/>
      <c r="C221" s="22"/>
      <c r="D221" s="22"/>
      <c r="E221" s="107" t="str">
        <f>IFERROR(IF(A221="収入",INDEX(科目!$E$2:$E$14,MATCH(出納帳!C221,科目!$D$2:$D$14,0)),IF(A221="支出",INDEX(科目!$I$2:$I$26,MATCH(出納帳!C221,科目!$H$2:$H$26,0)),"")),"")</f>
        <v/>
      </c>
      <c r="F221" s="23"/>
      <c r="G221" s="23"/>
      <c r="H221" s="23"/>
      <c r="I221" s="23"/>
      <c r="J221" s="23"/>
      <c r="K221" s="110" t="str">
        <f t="shared" si="4"/>
        <v/>
      </c>
      <c r="L221" s="22"/>
    </row>
    <row r="222" spans="1:12">
      <c r="A222" s="22"/>
      <c r="B222" s="22"/>
      <c r="C222" s="22"/>
      <c r="D222" s="22"/>
      <c r="E222" s="107" t="str">
        <f>IFERROR(IF(A222="収入",INDEX(科目!$E$2:$E$14,MATCH(出納帳!C222,科目!$D$2:$D$14,0)),IF(A222="支出",INDEX(科目!$I$2:$I$26,MATCH(出納帳!C222,科目!$H$2:$H$26,0)),"")),"")</f>
        <v/>
      </c>
      <c r="F222" s="23"/>
      <c r="G222" s="23"/>
      <c r="H222" s="23"/>
      <c r="I222" s="23"/>
      <c r="J222" s="23"/>
      <c r="K222" s="110" t="str">
        <f t="shared" si="4"/>
        <v/>
      </c>
      <c r="L222" s="22"/>
    </row>
    <row r="223" spans="1:12">
      <c r="A223" s="22"/>
      <c r="B223" s="22"/>
      <c r="C223" s="22"/>
      <c r="D223" s="22"/>
      <c r="E223" s="107" t="str">
        <f>IFERROR(IF(A223="収入",INDEX(科目!$E$2:$E$14,MATCH(出納帳!C223,科目!$D$2:$D$14,0)),IF(A223="支出",INDEX(科目!$I$2:$I$26,MATCH(出納帳!C223,科目!$H$2:$H$26,0)),"")),"")</f>
        <v/>
      </c>
      <c r="F223" s="23"/>
      <c r="G223" s="23"/>
      <c r="H223" s="23"/>
      <c r="I223" s="23"/>
      <c r="J223" s="23"/>
      <c r="K223" s="110" t="str">
        <f t="shared" si="4"/>
        <v/>
      </c>
      <c r="L223" s="22"/>
    </row>
    <row r="224" spans="1:12">
      <c r="A224" s="22"/>
      <c r="B224" s="22"/>
      <c r="C224" s="22"/>
      <c r="D224" s="22"/>
      <c r="E224" s="107" t="str">
        <f>IFERROR(IF(A224="収入",INDEX(科目!$E$2:$E$14,MATCH(出納帳!C224,科目!$D$2:$D$14,0)),IF(A224="支出",INDEX(科目!$I$2:$I$26,MATCH(出納帳!C224,科目!$H$2:$H$26,0)),"")),"")</f>
        <v/>
      </c>
      <c r="F224" s="23"/>
      <c r="G224" s="23"/>
      <c r="H224" s="23"/>
      <c r="I224" s="23"/>
      <c r="J224" s="23"/>
      <c r="K224" s="110" t="str">
        <f t="shared" si="4"/>
        <v/>
      </c>
      <c r="L224" s="22"/>
    </row>
    <row r="225" spans="1:12">
      <c r="A225" s="22"/>
      <c r="B225" s="22"/>
      <c r="C225" s="22"/>
      <c r="D225" s="22"/>
      <c r="E225" s="107" t="str">
        <f>IFERROR(IF(A225="収入",INDEX(科目!$E$2:$E$14,MATCH(出納帳!C225,科目!$D$2:$D$14,0)),IF(A225="支出",INDEX(科目!$I$2:$I$26,MATCH(出納帳!C225,科目!$H$2:$H$26,0)),"")),"")</f>
        <v/>
      </c>
      <c r="F225" s="23"/>
      <c r="G225" s="23"/>
      <c r="H225" s="23"/>
      <c r="I225" s="23"/>
      <c r="J225" s="23"/>
      <c r="K225" s="110" t="str">
        <f t="shared" si="4"/>
        <v/>
      </c>
      <c r="L225" s="22"/>
    </row>
    <row r="226" spans="1:12">
      <c r="A226" s="22"/>
      <c r="B226" s="22"/>
      <c r="C226" s="22"/>
      <c r="D226" s="22"/>
      <c r="E226" s="107" t="str">
        <f>IFERROR(IF(A226="収入",INDEX(科目!$E$2:$E$14,MATCH(出納帳!C226,科目!$D$2:$D$14,0)),IF(A226="支出",INDEX(科目!$I$2:$I$26,MATCH(出納帳!C226,科目!$H$2:$H$26,0)),"")),"")</f>
        <v/>
      </c>
      <c r="F226" s="23"/>
      <c r="G226" s="23"/>
      <c r="H226" s="23"/>
      <c r="I226" s="23"/>
      <c r="J226" s="23"/>
      <c r="K226" s="110" t="str">
        <f t="shared" si="4"/>
        <v/>
      </c>
      <c r="L226" s="22"/>
    </row>
    <row r="227" spans="1:12">
      <c r="A227" s="22"/>
      <c r="B227" s="22"/>
      <c r="C227" s="22"/>
      <c r="D227" s="22"/>
      <c r="E227" s="107" t="str">
        <f>IFERROR(IF(A227="収入",INDEX(科目!$E$2:$E$14,MATCH(出納帳!C227,科目!$D$2:$D$14,0)),IF(A227="支出",INDEX(科目!$I$2:$I$26,MATCH(出納帳!C227,科目!$H$2:$H$26,0)),"")),"")</f>
        <v/>
      </c>
      <c r="F227" s="23"/>
      <c r="G227" s="23"/>
      <c r="H227" s="23"/>
      <c r="I227" s="23"/>
      <c r="J227" s="23"/>
      <c r="K227" s="110" t="str">
        <f t="shared" si="4"/>
        <v/>
      </c>
      <c r="L227" s="22"/>
    </row>
    <row r="228" spans="1:12">
      <c r="A228" s="22"/>
      <c r="B228" s="22"/>
      <c r="C228" s="22"/>
      <c r="D228" s="22"/>
      <c r="E228" s="107" t="str">
        <f>IFERROR(IF(A228="収入",INDEX(科目!$E$2:$E$14,MATCH(出納帳!C228,科目!$D$2:$D$14,0)),IF(A228="支出",INDEX(科目!$I$2:$I$26,MATCH(出納帳!C228,科目!$H$2:$H$26,0)),"")),"")</f>
        <v/>
      </c>
      <c r="F228" s="23"/>
      <c r="G228" s="23"/>
      <c r="H228" s="23"/>
      <c r="I228" s="23"/>
      <c r="J228" s="23"/>
      <c r="K228" s="110" t="str">
        <f t="shared" si="4"/>
        <v/>
      </c>
      <c r="L228" s="22"/>
    </row>
    <row r="229" spans="1:12">
      <c r="A229" s="22"/>
      <c r="B229" s="22"/>
      <c r="C229" s="22"/>
      <c r="D229" s="22"/>
      <c r="E229" s="107" t="str">
        <f>IFERROR(IF(A229="収入",INDEX(科目!$E$2:$E$14,MATCH(出納帳!C229,科目!$D$2:$D$14,0)),IF(A229="支出",INDEX(科目!$I$2:$I$26,MATCH(出納帳!C229,科目!$H$2:$H$26,0)),"")),"")</f>
        <v/>
      </c>
      <c r="F229" s="23"/>
      <c r="G229" s="23"/>
      <c r="H229" s="23"/>
      <c r="I229" s="23"/>
      <c r="J229" s="23"/>
      <c r="K229" s="110" t="str">
        <f t="shared" si="4"/>
        <v/>
      </c>
      <c r="L229" s="22"/>
    </row>
    <row r="230" spans="1:12">
      <c r="A230" s="22"/>
      <c r="B230" s="22"/>
      <c r="C230" s="22"/>
      <c r="D230" s="22"/>
      <c r="E230" s="107" t="str">
        <f>IFERROR(IF(A230="収入",INDEX(科目!$E$2:$E$14,MATCH(出納帳!C230,科目!$D$2:$D$14,0)),IF(A230="支出",INDEX(科目!$I$2:$I$26,MATCH(出納帳!C230,科目!$H$2:$H$26,0)),"")),"")</f>
        <v/>
      </c>
      <c r="F230" s="23"/>
      <c r="G230" s="23"/>
      <c r="H230" s="23"/>
      <c r="I230" s="23"/>
      <c r="J230" s="23"/>
      <c r="K230" s="110" t="str">
        <f t="shared" si="4"/>
        <v/>
      </c>
      <c r="L230" s="22"/>
    </row>
    <row r="231" spans="1:12">
      <c r="A231" s="22"/>
      <c r="B231" s="22"/>
      <c r="C231" s="22"/>
      <c r="D231" s="22"/>
      <c r="E231" s="107" t="str">
        <f>IFERROR(IF(A231="収入",INDEX(科目!$E$2:$E$14,MATCH(出納帳!C231,科目!$D$2:$D$14,0)),IF(A231="支出",INDEX(科目!$I$2:$I$26,MATCH(出納帳!C231,科目!$H$2:$H$26,0)),"")),"")</f>
        <v/>
      </c>
      <c r="F231" s="23"/>
      <c r="G231" s="23"/>
      <c r="H231" s="23"/>
      <c r="I231" s="23"/>
      <c r="J231" s="23"/>
      <c r="K231" s="110" t="str">
        <f t="shared" si="4"/>
        <v/>
      </c>
      <c r="L231" s="22"/>
    </row>
    <row r="232" spans="1:12">
      <c r="A232" s="22"/>
      <c r="B232" s="22"/>
      <c r="C232" s="22"/>
      <c r="D232" s="22"/>
      <c r="E232" s="107" t="str">
        <f>IFERROR(IF(A232="収入",INDEX(科目!$E$2:$E$14,MATCH(出納帳!C232,科目!$D$2:$D$14,0)),IF(A232="支出",INDEX(科目!$I$2:$I$26,MATCH(出納帳!C232,科目!$H$2:$H$26,0)),"")),"")</f>
        <v/>
      </c>
      <c r="F232" s="23"/>
      <c r="G232" s="23"/>
      <c r="H232" s="23"/>
      <c r="I232" s="23"/>
      <c r="J232" s="23"/>
      <c r="K232" s="110" t="str">
        <f t="shared" si="4"/>
        <v/>
      </c>
      <c r="L232" s="22"/>
    </row>
    <row r="233" spans="1:12">
      <c r="A233" s="22"/>
      <c r="B233" s="22"/>
      <c r="C233" s="22"/>
      <c r="D233" s="22"/>
      <c r="E233" s="107" t="str">
        <f>IFERROR(IF(A233="収入",INDEX(科目!$E$2:$E$14,MATCH(出納帳!C233,科目!$D$2:$D$14,0)),IF(A233="支出",INDEX(科目!$I$2:$I$26,MATCH(出納帳!C233,科目!$H$2:$H$26,0)),"")),"")</f>
        <v/>
      </c>
      <c r="F233" s="23"/>
      <c r="G233" s="23"/>
      <c r="H233" s="23"/>
      <c r="I233" s="23"/>
      <c r="J233" s="23"/>
      <c r="K233" s="110" t="str">
        <f t="shared" si="4"/>
        <v/>
      </c>
      <c r="L233" s="22"/>
    </row>
    <row r="234" spans="1:12">
      <c r="A234" s="22"/>
      <c r="B234" s="22"/>
      <c r="C234" s="22"/>
      <c r="D234" s="22"/>
      <c r="E234" s="107" t="str">
        <f>IFERROR(IF(A234="収入",INDEX(科目!$E$2:$E$14,MATCH(出納帳!C234,科目!$D$2:$D$14,0)),IF(A234="支出",INDEX(科目!$I$2:$I$26,MATCH(出納帳!C234,科目!$H$2:$H$26,0)),"")),"")</f>
        <v/>
      </c>
      <c r="F234" s="23"/>
      <c r="G234" s="23"/>
      <c r="H234" s="23"/>
      <c r="I234" s="23"/>
      <c r="J234" s="23"/>
      <c r="K234" s="110" t="str">
        <f t="shared" si="4"/>
        <v/>
      </c>
      <c r="L234" s="22"/>
    </row>
    <row r="235" spans="1:12">
      <c r="A235" s="22"/>
      <c r="B235" s="22"/>
      <c r="C235" s="22"/>
      <c r="D235" s="22"/>
      <c r="E235" s="107" t="str">
        <f>IFERROR(IF(A235="収入",INDEX(科目!$E$2:$E$14,MATCH(出納帳!C235,科目!$D$2:$D$14,0)),IF(A235="支出",INDEX(科目!$I$2:$I$26,MATCH(出納帳!C235,科目!$H$2:$H$26,0)),"")),"")</f>
        <v/>
      </c>
      <c r="F235" s="23"/>
      <c r="G235" s="23"/>
      <c r="H235" s="23"/>
      <c r="I235" s="23"/>
      <c r="J235" s="23"/>
      <c r="K235" s="110" t="str">
        <f t="shared" si="4"/>
        <v/>
      </c>
      <c r="L235" s="22"/>
    </row>
    <row r="236" spans="1:12">
      <c r="A236" s="22"/>
      <c r="B236" s="22"/>
      <c r="C236" s="22"/>
      <c r="D236" s="22"/>
      <c r="E236" s="107" t="str">
        <f>IFERROR(IF(A236="収入",INDEX(科目!$E$2:$E$14,MATCH(出納帳!C236,科目!$D$2:$D$14,0)),IF(A236="支出",INDEX(科目!$I$2:$I$26,MATCH(出納帳!C236,科目!$H$2:$H$26,0)),"")),"")</f>
        <v/>
      </c>
      <c r="F236" s="23"/>
      <c r="G236" s="23"/>
      <c r="H236" s="23"/>
      <c r="I236" s="23"/>
      <c r="J236" s="23"/>
      <c r="K236" s="110" t="str">
        <f t="shared" si="4"/>
        <v/>
      </c>
      <c r="L236" s="22"/>
    </row>
    <row r="237" spans="1:12">
      <c r="A237" s="22"/>
      <c r="B237" s="22"/>
      <c r="C237" s="22"/>
      <c r="D237" s="22"/>
      <c r="E237" s="107" t="str">
        <f>IFERROR(IF(A237="収入",INDEX(科目!$E$2:$E$14,MATCH(出納帳!C237,科目!$D$2:$D$14,0)),IF(A237="支出",INDEX(科目!$I$2:$I$26,MATCH(出納帳!C237,科目!$H$2:$H$26,0)),"")),"")</f>
        <v/>
      </c>
      <c r="F237" s="23"/>
      <c r="G237" s="23"/>
      <c r="H237" s="23"/>
      <c r="I237" s="23"/>
      <c r="J237" s="23"/>
      <c r="K237" s="110" t="str">
        <f t="shared" si="4"/>
        <v/>
      </c>
      <c r="L237" s="22"/>
    </row>
    <row r="238" spans="1:12">
      <c r="A238" s="22"/>
      <c r="B238" s="22"/>
      <c r="C238" s="22"/>
      <c r="D238" s="22"/>
      <c r="E238" s="107" t="str">
        <f>IFERROR(IF(A238="収入",INDEX(科目!$E$2:$E$14,MATCH(出納帳!C238,科目!$D$2:$D$14,0)),IF(A238="支出",INDEX(科目!$I$2:$I$26,MATCH(出納帳!C238,科目!$H$2:$H$26,0)),"")),"")</f>
        <v/>
      </c>
      <c r="F238" s="23"/>
      <c r="G238" s="23"/>
      <c r="H238" s="23"/>
      <c r="I238" s="23"/>
      <c r="J238" s="23"/>
      <c r="K238" s="110" t="str">
        <f t="shared" si="4"/>
        <v/>
      </c>
      <c r="L238" s="22"/>
    </row>
    <row r="239" spans="1:12">
      <c r="A239" s="22"/>
      <c r="B239" s="22"/>
      <c r="C239" s="22"/>
      <c r="D239" s="22"/>
      <c r="E239" s="107" t="str">
        <f>IFERROR(IF(A239="収入",INDEX(科目!$E$2:$E$14,MATCH(出納帳!C239,科目!$D$2:$D$14,0)),IF(A239="支出",INDEX(科目!$I$2:$I$26,MATCH(出納帳!C239,科目!$H$2:$H$26,0)),"")),"")</f>
        <v/>
      </c>
      <c r="F239" s="23"/>
      <c r="G239" s="23"/>
      <c r="H239" s="23"/>
      <c r="I239" s="23"/>
      <c r="J239" s="23"/>
      <c r="K239" s="110" t="str">
        <f t="shared" si="4"/>
        <v/>
      </c>
      <c r="L239" s="22"/>
    </row>
    <row r="240" spans="1:12">
      <c r="A240" s="22"/>
      <c r="B240" s="22"/>
      <c r="C240" s="22"/>
      <c r="D240" s="22"/>
      <c r="E240" s="107" t="str">
        <f>IFERROR(IF(A240="収入",INDEX(科目!$E$2:$E$14,MATCH(出納帳!C240,科目!$D$2:$D$14,0)),IF(A240="支出",INDEX(科目!$I$2:$I$26,MATCH(出納帳!C240,科目!$H$2:$H$26,0)),"")),"")</f>
        <v/>
      </c>
      <c r="F240" s="23"/>
      <c r="G240" s="23"/>
      <c r="H240" s="23"/>
      <c r="I240" s="23"/>
      <c r="J240" s="23"/>
      <c r="K240" s="110" t="str">
        <f t="shared" si="4"/>
        <v/>
      </c>
      <c r="L240" s="22"/>
    </row>
    <row r="241" spans="1:12">
      <c r="A241" s="22"/>
      <c r="B241" s="22"/>
      <c r="C241" s="22"/>
      <c r="D241" s="22"/>
      <c r="E241" s="107" t="str">
        <f>IFERROR(IF(A241="収入",INDEX(科目!$E$2:$E$14,MATCH(出納帳!C241,科目!$D$2:$D$14,0)),IF(A241="支出",INDEX(科目!$I$2:$I$26,MATCH(出納帳!C241,科目!$H$2:$H$26,0)),"")),"")</f>
        <v/>
      </c>
      <c r="F241" s="23"/>
      <c r="G241" s="23"/>
      <c r="H241" s="23"/>
      <c r="I241" s="23"/>
      <c r="J241" s="23"/>
      <c r="K241" s="110" t="str">
        <f t="shared" ref="K241:K300" si="5">IF(I241 &amp; J241="","",K240+I241-J241)</f>
        <v/>
      </c>
      <c r="L241" s="22"/>
    </row>
    <row r="242" spans="1:12">
      <c r="A242" s="22"/>
      <c r="B242" s="22"/>
      <c r="C242" s="22"/>
      <c r="D242" s="22"/>
      <c r="E242" s="107" t="str">
        <f>IFERROR(IF(A242="収入",INDEX(科目!$E$2:$E$14,MATCH(出納帳!C242,科目!$D$2:$D$14,0)),IF(A242="支出",INDEX(科目!$I$2:$I$26,MATCH(出納帳!C242,科目!$H$2:$H$26,0)),"")),"")</f>
        <v/>
      </c>
      <c r="F242" s="23"/>
      <c r="G242" s="23"/>
      <c r="H242" s="23"/>
      <c r="I242" s="23"/>
      <c r="J242" s="23"/>
      <c r="K242" s="110" t="str">
        <f t="shared" si="5"/>
        <v/>
      </c>
      <c r="L242" s="22"/>
    </row>
    <row r="243" spans="1:12">
      <c r="A243" s="22"/>
      <c r="B243" s="22"/>
      <c r="C243" s="22"/>
      <c r="D243" s="22"/>
      <c r="E243" s="107" t="str">
        <f>IFERROR(IF(A243="収入",INDEX(科目!$E$2:$E$14,MATCH(出納帳!C243,科目!$D$2:$D$14,0)),IF(A243="支出",INDEX(科目!$I$2:$I$26,MATCH(出納帳!C243,科目!$H$2:$H$26,0)),"")),"")</f>
        <v/>
      </c>
      <c r="F243" s="23"/>
      <c r="G243" s="23"/>
      <c r="H243" s="23"/>
      <c r="I243" s="23"/>
      <c r="J243" s="23"/>
      <c r="K243" s="110" t="str">
        <f t="shared" si="5"/>
        <v/>
      </c>
      <c r="L243" s="22"/>
    </row>
    <row r="244" spans="1:12">
      <c r="A244" s="22"/>
      <c r="B244" s="22"/>
      <c r="C244" s="22"/>
      <c r="D244" s="22"/>
      <c r="E244" s="107" t="str">
        <f>IFERROR(IF(A244="収入",INDEX(科目!$E$2:$E$14,MATCH(出納帳!C244,科目!$D$2:$D$14,0)),IF(A244="支出",INDEX(科目!$I$2:$I$26,MATCH(出納帳!C244,科目!$H$2:$H$26,0)),"")),"")</f>
        <v/>
      </c>
      <c r="F244" s="23"/>
      <c r="G244" s="23"/>
      <c r="H244" s="23"/>
      <c r="I244" s="23"/>
      <c r="J244" s="23"/>
      <c r="K244" s="110" t="str">
        <f t="shared" si="5"/>
        <v/>
      </c>
      <c r="L244" s="22"/>
    </row>
    <row r="245" spans="1:12">
      <c r="A245" s="22"/>
      <c r="B245" s="22"/>
      <c r="C245" s="22"/>
      <c r="D245" s="22"/>
      <c r="E245" s="107" t="str">
        <f>IFERROR(IF(A245="収入",INDEX(科目!$E$2:$E$14,MATCH(出納帳!C245,科目!$D$2:$D$14,0)),IF(A245="支出",INDEX(科目!$I$2:$I$26,MATCH(出納帳!C245,科目!$H$2:$H$26,0)),"")),"")</f>
        <v/>
      </c>
      <c r="F245" s="23"/>
      <c r="G245" s="23"/>
      <c r="H245" s="23"/>
      <c r="I245" s="23"/>
      <c r="J245" s="23"/>
      <c r="K245" s="110" t="str">
        <f t="shared" si="5"/>
        <v/>
      </c>
      <c r="L245" s="22"/>
    </row>
    <row r="246" spans="1:12">
      <c r="A246" s="22"/>
      <c r="B246" s="22"/>
      <c r="C246" s="22"/>
      <c r="D246" s="22"/>
      <c r="E246" s="107" t="str">
        <f>IFERROR(IF(A246="収入",INDEX(科目!$E$2:$E$14,MATCH(出納帳!C246,科目!$D$2:$D$14,0)),IF(A246="支出",INDEX(科目!$I$2:$I$26,MATCH(出納帳!C246,科目!$H$2:$H$26,0)),"")),"")</f>
        <v/>
      </c>
      <c r="F246" s="23"/>
      <c r="G246" s="23"/>
      <c r="H246" s="23"/>
      <c r="I246" s="23"/>
      <c r="J246" s="23"/>
      <c r="K246" s="110" t="str">
        <f t="shared" si="5"/>
        <v/>
      </c>
      <c r="L246" s="22"/>
    </row>
    <row r="247" spans="1:12">
      <c r="A247" s="22"/>
      <c r="B247" s="22"/>
      <c r="C247" s="22"/>
      <c r="D247" s="22"/>
      <c r="E247" s="107" t="str">
        <f>IFERROR(IF(A247="収入",INDEX(科目!$E$2:$E$14,MATCH(出納帳!C247,科目!$D$2:$D$14,0)),IF(A247="支出",INDEX(科目!$I$2:$I$26,MATCH(出納帳!C247,科目!$H$2:$H$26,0)),"")),"")</f>
        <v/>
      </c>
      <c r="F247" s="23"/>
      <c r="G247" s="23"/>
      <c r="H247" s="23"/>
      <c r="I247" s="23"/>
      <c r="J247" s="23"/>
      <c r="K247" s="110" t="str">
        <f t="shared" si="5"/>
        <v/>
      </c>
      <c r="L247" s="22"/>
    </row>
    <row r="248" spans="1:12">
      <c r="A248" s="22"/>
      <c r="B248" s="22"/>
      <c r="C248" s="22"/>
      <c r="D248" s="22"/>
      <c r="E248" s="107" t="str">
        <f>IFERROR(IF(A248="収入",INDEX(科目!$E$2:$E$14,MATCH(出納帳!C248,科目!$D$2:$D$14,0)),IF(A248="支出",INDEX(科目!$I$2:$I$26,MATCH(出納帳!C248,科目!$H$2:$H$26,0)),"")),"")</f>
        <v/>
      </c>
      <c r="F248" s="23"/>
      <c r="G248" s="23"/>
      <c r="H248" s="23"/>
      <c r="I248" s="23"/>
      <c r="J248" s="23"/>
      <c r="K248" s="110" t="str">
        <f t="shared" si="5"/>
        <v/>
      </c>
      <c r="L248" s="22"/>
    </row>
    <row r="249" spans="1:12">
      <c r="A249" s="22"/>
      <c r="B249" s="22"/>
      <c r="C249" s="22"/>
      <c r="D249" s="22"/>
      <c r="E249" s="107" t="str">
        <f>IFERROR(IF(A249="収入",INDEX(科目!$E$2:$E$14,MATCH(出納帳!C249,科目!$D$2:$D$14,0)),IF(A249="支出",INDEX(科目!$I$2:$I$26,MATCH(出納帳!C249,科目!$H$2:$H$26,0)),"")),"")</f>
        <v/>
      </c>
      <c r="F249" s="23"/>
      <c r="G249" s="23"/>
      <c r="H249" s="23"/>
      <c r="I249" s="23"/>
      <c r="J249" s="23"/>
      <c r="K249" s="110" t="str">
        <f t="shared" si="5"/>
        <v/>
      </c>
      <c r="L249" s="22"/>
    </row>
    <row r="250" spans="1:12">
      <c r="A250" s="22"/>
      <c r="B250" s="22"/>
      <c r="C250" s="22"/>
      <c r="D250" s="22"/>
      <c r="E250" s="107" t="str">
        <f>IFERROR(IF(A250="収入",INDEX(科目!$E$2:$E$14,MATCH(出納帳!C250,科目!$D$2:$D$14,0)),IF(A250="支出",INDEX(科目!$I$2:$I$26,MATCH(出納帳!C250,科目!$H$2:$H$26,0)),"")),"")</f>
        <v/>
      </c>
      <c r="F250" s="23"/>
      <c r="G250" s="23"/>
      <c r="H250" s="23"/>
      <c r="I250" s="23"/>
      <c r="J250" s="23"/>
      <c r="K250" s="110" t="str">
        <f t="shared" si="5"/>
        <v/>
      </c>
      <c r="L250" s="22"/>
    </row>
    <row r="251" spans="1:12">
      <c r="A251" s="22"/>
      <c r="B251" s="22"/>
      <c r="C251" s="22"/>
      <c r="D251" s="22"/>
      <c r="E251" s="107" t="str">
        <f>IFERROR(IF(A251="収入",INDEX(科目!$E$2:$E$14,MATCH(出納帳!C251,科目!$D$2:$D$14,0)),IF(A251="支出",INDEX(科目!$I$2:$I$26,MATCH(出納帳!C251,科目!$H$2:$H$26,0)),"")),"")</f>
        <v/>
      </c>
      <c r="F251" s="23"/>
      <c r="G251" s="23"/>
      <c r="H251" s="23"/>
      <c r="I251" s="23"/>
      <c r="J251" s="23"/>
      <c r="K251" s="110" t="str">
        <f t="shared" si="5"/>
        <v/>
      </c>
      <c r="L251" s="22"/>
    </row>
    <row r="252" spans="1:12">
      <c r="A252" s="22"/>
      <c r="B252" s="22"/>
      <c r="C252" s="22"/>
      <c r="D252" s="22"/>
      <c r="E252" s="107" t="str">
        <f>IFERROR(IF(A252="収入",INDEX(科目!$E$2:$E$14,MATCH(出納帳!C252,科目!$D$2:$D$14,0)),IF(A252="支出",INDEX(科目!$I$2:$I$26,MATCH(出納帳!C252,科目!$H$2:$H$26,0)),"")),"")</f>
        <v/>
      </c>
      <c r="F252" s="23"/>
      <c r="G252" s="23"/>
      <c r="H252" s="23"/>
      <c r="I252" s="23"/>
      <c r="J252" s="23"/>
      <c r="K252" s="110" t="str">
        <f t="shared" si="5"/>
        <v/>
      </c>
      <c r="L252" s="22"/>
    </row>
    <row r="253" spans="1:12">
      <c r="A253" s="22"/>
      <c r="B253" s="22"/>
      <c r="C253" s="22"/>
      <c r="D253" s="22"/>
      <c r="E253" s="107" t="str">
        <f>IFERROR(IF(A253="収入",INDEX(科目!$E$2:$E$14,MATCH(出納帳!C253,科目!$D$2:$D$14,0)),IF(A253="支出",INDEX(科目!$I$2:$I$26,MATCH(出納帳!C253,科目!$H$2:$H$26,0)),"")),"")</f>
        <v/>
      </c>
      <c r="F253" s="23"/>
      <c r="G253" s="23"/>
      <c r="H253" s="23"/>
      <c r="I253" s="23"/>
      <c r="J253" s="23"/>
      <c r="K253" s="110" t="str">
        <f t="shared" si="5"/>
        <v/>
      </c>
      <c r="L253" s="22"/>
    </row>
    <row r="254" spans="1:12">
      <c r="A254" s="22"/>
      <c r="B254" s="22"/>
      <c r="C254" s="22"/>
      <c r="D254" s="22"/>
      <c r="E254" s="107" t="str">
        <f>IFERROR(IF(A254="収入",INDEX(科目!$E$2:$E$14,MATCH(出納帳!C254,科目!$D$2:$D$14,0)),IF(A254="支出",INDEX(科目!$I$2:$I$26,MATCH(出納帳!C254,科目!$H$2:$H$26,0)),"")),"")</f>
        <v/>
      </c>
      <c r="F254" s="23"/>
      <c r="G254" s="23"/>
      <c r="H254" s="23"/>
      <c r="I254" s="23"/>
      <c r="J254" s="23"/>
      <c r="K254" s="110" t="str">
        <f t="shared" si="5"/>
        <v/>
      </c>
      <c r="L254" s="22"/>
    </row>
    <row r="255" spans="1:12">
      <c r="A255" s="22"/>
      <c r="B255" s="22"/>
      <c r="C255" s="22"/>
      <c r="D255" s="22"/>
      <c r="E255" s="107" t="str">
        <f>IFERROR(IF(A255="収入",INDEX(科目!$E$2:$E$14,MATCH(出納帳!C255,科目!$D$2:$D$14,0)),IF(A255="支出",INDEX(科目!$I$2:$I$26,MATCH(出納帳!C255,科目!$H$2:$H$26,0)),"")),"")</f>
        <v/>
      </c>
      <c r="F255" s="23"/>
      <c r="G255" s="23"/>
      <c r="H255" s="23"/>
      <c r="I255" s="23"/>
      <c r="J255" s="23"/>
      <c r="K255" s="110" t="str">
        <f t="shared" si="5"/>
        <v/>
      </c>
      <c r="L255" s="22"/>
    </row>
    <row r="256" spans="1:12">
      <c r="A256" s="22"/>
      <c r="B256" s="22"/>
      <c r="C256" s="22"/>
      <c r="D256" s="22"/>
      <c r="E256" s="107" t="str">
        <f>IFERROR(IF(A256="収入",INDEX(科目!$E$2:$E$14,MATCH(出納帳!C256,科目!$D$2:$D$14,0)),IF(A256="支出",INDEX(科目!$I$2:$I$26,MATCH(出納帳!C256,科目!$H$2:$H$26,0)),"")),"")</f>
        <v/>
      </c>
      <c r="F256" s="23"/>
      <c r="G256" s="23"/>
      <c r="H256" s="23"/>
      <c r="I256" s="23"/>
      <c r="J256" s="23"/>
      <c r="K256" s="110" t="str">
        <f t="shared" si="5"/>
        <v/>
      </c>
      <c r="L256" s="22"/>
    </row>
    <row r="257" spans="1:12">
      <c r="A257" s="22"/>
      <c r="B257" s="22"/>
      <c r="C257" s="22"/>
      <c r="D257" s="22"/>
      <c r="E257" s="107" t="str">
        <f>IFERROR(IF(A257="収入",INDEX(科目!$E$2:$E$14,MATCH(出納帳!C257,科目!$D$2:$D$14,0)),IF(A257="支出",INDEX(科目!$I$2:$I$26,MATCH(出納帳!C257,科目!$H$2:$H$26,0)),"")),"")</f>
        <v/>
      </c>
      <c r="F257" s="23"/>
      <c r="G257" s="23"/>
      <c r="H257" s="23"/>
      <c r="I257" s="23"/>
      <c r="J257" s="23"/>
      <c r="K257" s="110" t="str">
        <f t="shared" si="5"/>
        <v/>
      </c>
      <c r="L257" s="22"/>
    </row>
    <row r="258" spans="1:12">
      <c r="A258" s="22"/>
      <c r="B258" s="22"/>
      <c r="C258" s="22"/>
      <c r="D258" s="22"/>
      <c r="E258" s="107" t="str">
        <f>IFERROR(IF(A258="収入",INDEX(科目!$E$2:$E$14,MATCH(出納帳!C258,科目!$D$2:$D$14,0)),IF(A258="支出",INDEX(科目!$I$2:$I$26,MATCH(出納帳!C258,科目!$H$2:$H$26,0)),"")),"")</f>
        <v/>
      </c>
      <c r="F258" s="23"/>
      <c r="G258" s="23"/>
      <c r="H258" s="23"/>
      <c r="I258" s="23"/>
      <c r="J258" s="23"/>
      <c r="K258" s="110" t="str">
        <f t="shared" si="5"/>
        <v/>
      </c>
      <c r="L258" s="22"/>
    </row>
    <row r="259" spans="1:12">
      <c r="A259" s="22"/>
      <c r="B259" s="22"/>
      <c r="C259" s="22"/>
      <c r="D259" s="22"/>
      <c r="E259" s="107" t="str">
        <f>IFERROR(IF(A259="収入",INDEX(科目!$E$2:$E$14,MATCH(出納帳!C259,科目!$D$2:$D$14,0)),IF(A259="支出",INDEX(科目!$I$2:$I$26,MATCH(出納帳!C259,科目!$H$2:$H$26,0)),"")),"")</f>
        <v/>
      </c>
      <c r="F259" s="23"/>
      <c r="G259" s="23"/>
      <c r="H259" s="23"/>
      <c r="I259" s="23"/>
      <c r="J259" s="23"/>
      <c r="K259" s="110" t="str">
        <f t="shared" si="5"/>
        <v/>
      </c>
      <c r="L259" s="22"/>
    </row>
    <row r="260" spans="1:12">
      <c r="A260" s="22"/>
      <c r="B260" s="22"/>
      <c r="C260" s="22"/>
      <c r="D260" s="22"/>
      <c r="E260" s="107" t="str">
        <f>IFERROR(IF(A260="収入",INDEX(科目!$E$2:$E$14,MATCH(出納帳!C260,科目!$D$2:$D$14,0)),IF(A260="支出",INDEX(科目!$I$2:$I$26,MATCH(出納帳!C260,科目!$H$2:$H$26,0)),"")),"")</f>
        <v/>
      </c>
      <c r="F260" s="23"/>
      <c r="G260" s="23"/>
      <c r="H260" s="23"/>
      <c r="I260" s="23"/>
      <c r="J260" s="23"/>
      <c r="K260" s="110" t="str">
        <f t="shared" si="5"/>
        <v/>
      </c>
      <c r="L260" s="22"/>
    </row>
    <row r="261" spans="1:12">
      <c r="A261" s="22"/>
      <c r="B261" s="22"/>
      <c r="C261" s="22"/>
      <c r="D261" s="22"/>
      <c r="E261" s="107" t="str">
        <f>IFERROR(IF(A261="収入",INDEX(科目!$E$2:$E$14,MATCH(出納帳!C261,科目!$D$2:$D$14,0)),IF(A261="支出",INDEX(科目!$I$2:$I$26,MATCH(出納帳!C261,科目!$H$2:$H$26,0)),"")),"")</f>
        <v/>
      </c>
      <c r="F261" s="23"/>
      <c r="G261" s="23"/>
      <c r="H261" s="23"/>
      <c r="I261" s="23"/>
      <c r="J261" s="23"/>
      <c r="K261" s="110" t="str">
        <f t="shared" si="5"/>
        <v/>
      </c>
      <c r="L261" s="22"/>
    </row>
    <row r="262" spans="1:12">
      <c r="A262" s="22"/>
      <c r="B262" s="22"/>
      <c r="C262" s="22"/>
      <c r="D262" s="22"/>
      <c r="E262" s="107" t="str">
        <f>IFERROR(IF(A262="収入",INDEX(科目!$E$2:$E$14,MATCH(出納帳!C262,科目!$D$2:$D$14,0)),IF(A262="支出",INDEX(科目!$I$2:$I$26,MATCH(出納帳!C262,科目!$H$2:$H$26,0)),"")),"")</f>
        <v/>
      </c>
      <c r="F262" s="23"/>
      <c r="G262" s="23"/>
      <c r="H262" s="23"/>
      <c r="I262" s="23"/>
      <c r="J262" s="23"/>
      <c r="K262" s="110" t="str">
        <f t="shared" si="5"/>
        <v/>
      </c>
      <c r="L262" s="22"/>
    </row>
    <row r="263" spans="1:12">
      <c r="A263" s="22"/>
      <c r="B263" s="22"/>
      <c r="C263" s="22"/>
      <c r="D263" s="22"/>
      <c r="E263" s="107" t="str">
        <f>IFERROR(IF(A263="収入",INDEX(科目!$E$2:$E$14,MATCH(出納帳!C263,科目!$D$2:$D$14,0)),IF(A263="支出",INDEX(科目!$I$2:$I$26,MATCH(出納帳!C263,科目!$H$2:$H$26,0)),"")),"")</f>
        <v/>
      </c>
      <c r="F263" s="23"/>
      <c r="G263" s="23"/>
      <c r="H263" s="23"/>
      <c r="I263" s="23"/>
      <c r="J263" s="23"/>
      <c r="K263" s="110" t="str">
        <f t="shared" si="5"/>
        <v/>
      </c>
      <c r="L263" s="22"/>
    </row>
    <row r="264" spans="1:12">
      <c r="A264" s="22"/>
      <c r="B264" s="22"/>
      <c r="C264" s="22"/>
      <c r="D264" s="22"/>
      <c r="E264" s="107" t="str">
        <f>IFERROR(IF(A264="収入",INDEX(科目!$E$2:$E$14,MATCH(出納帳!C264,科目!$D$2:$D$14,0)),IF(A264="支出",INDEX(科目!$I$2:$I$26,MATCH(出納帳!C264,科目!$H$2:$H$26,0)),"")),"")</f>
        <v/>
      </c>
      <c r="F264" s="23"/>
      <c r="G264" s="23"/>
      <c r="H264" s="23"/>
      <c r="I264" s="23"/>
      <c r="J264" s="23"/>
      <c r="K264" s="110" t="str">
        <f t="shared" si="5"/>
        <v/>
      </c>
      <c r="L264" s="22"/>
    </row>
    <row r="265" spans="1:12">
      <c r="A265" s="22"/>
      <c r="B265" s="22"/>
      <c r="C265" s="22"/>
      <c r="D265" s="22"/>
      <c r="E265" s="107" t="str">
        <f>IFERROR(IF(A265="収入",INDEX(科目!$E$2:$E$14,MATCH(出納帳!C265,科目!$D$2:$D$14,0)),IF(A265="支出",INDEX(科目!$I$2:$I$26,MATCH(出納帳!C265,科目!$H$2:$H$26,0)),"")),"")</f>
        <v/>
      </c>
      <c r="F265" s="23"/>
      <c r="G265" s="23"/>
      <c r="H265" s="23"/>
      <c r="I265" s="23"/>
      <c r="J265" s="23"/>
      <c r="K265" s="110" t="str">
        <f t="shared" si="5"/>
        <v/>
      </c>
      <c r="L265" s="22"/>
    </row>
    <row r="266" spans="1:12">
      <c r="A266" s="22"/>
      <c r="B266" s="22"/>
      <c r="C266" s="22"/>
      <c r="D266" s="22"/>
      <c r="E266" s="107" t="str">
        <f>IFERROR(IF(A266="収入",INDEX(科目!$E$2:$E$14,MATCH(出納帳!C266,科目!$D$2:$D$14,0)),IF(A266="支出",INDEX(科目!$I$2:$I$26,MATCH(出納帳!C266,科目!$H$2:$H$26,0)),"")),"")</f>
        <v/>
      </c>
      <c r="F266" s="23"/>
      <c r="G266" s="23"/>
      <c r="H266" s="23"/>
      <c r="I266" s="23"/>
      <c r="J266" s="23"/>
      <c r="K266" s="110" t="str">
        <f t="shared" si="5"/>
        <v/>
      </c>
      <c r="L266" s="22"/>
    </row>
    <row r="267" spans="1:12">
      <c r="A267" s="22"/>
      <c r="B267" s="22"/>
      <c r="C267" s="22"/>
      <c r="D267" s="22"/>
      <c r="E267" s="107" t="str">
        <f>IFERROR(IF(A267="収入",INDEX(科目!$E$2:$E$14,MATCH(出納帳!C267,科目!$D$2:$D$14,0)),IF(A267="支出",INDEX(科目!$I$2:$I$26,MATCH(出納帳!C267,科目!$H$2:$H$26,0)),"")),"")</f>
        <v/>
      </c>
      <c r="F267" s="23"/>
      <c r="G267" s="23"/>
      <c r="H267" s="23"/>
      <c r="I267" s="23"/>
      <c r="J267" s="23"/>
      <c r="K267" s="110" t="str">
        <f t="shared" si="5"/>
        <v/>
      </c>
      <c r="L267" s="22"/>
    </row>
    <row r="268" spans="1:12">
      <c r="A268" s="22"/>
      <c r="B268" s="22"/>
      <c r="C268" s="22"/>
      <c r="D268" s="22"/>
      <c r="E268" s="107" t="str">
        <f>IFERROR(IF(A268="収入",INDEX(科目!$E$2:$E$14,MATCH(出納帳!C268,科目!$D$2:$D$14,0)),IF(A268="支出",INDEX(科目!$I$2:$I$26,MATCH(出納帳!C268,科目!$H$2:$H$26,0)),"")),"")</f>
        <v/>
      </c>
      <c r="F268" s="23"/>
      <c r="G268" s="23"/>
      <c r="H268" s="23"/>
      <c r="I268" s="23"/>
      <c r="J268" s="23"/>
      <c r="K268" s="110" t="str">
        <f t="shared" si="5"/>
        <v/>
      </c>
      <c r="L268" s="22"/>
    </row>
    <row r="269" spans="1:12">
      <c r="A269" s="22"/>
      <c r="B269" s="22"/>
      <c r="C269" s="22"/>
      <c r="D269" s="22"/>
      <c r="E269" s="107" t="str">
        <f>IFERROR(IF(A269="収入",INDEX(科目!$E$2:$E$14,MATCH(出納帳!C269,科目!$D$2:$D$14,0)),IF(A269="支出",INDEX(科目!$I$2:$I$26,MATCH(出納帳!C269,科目!$H$2:$H$26,0)),"")),"")</f>
        <v/>
      </c>
      <c r="F269" s="23"/>
      <c r="G269" s="23"/>
      <c r="H269" s="23"/>
      <c r="I269" s="23"/>
      <c r="J269" s="23"/>
      <c r="K269" s="110" t="str">
        <f t="shared" si="5"/>
        <v/>
      </c>
      <c r="L269" s="22"/>
    </row>
    <row r="270" spans="1:12">
      <c r="A270" s="22"/>
      <c r="B270" s="22"/>
      <c r="C270" s="22"/>
      <c r="D270" s="22"/>
      <c r="E270" s="107" t="str">
        <f>IFERROR(IF(A270="収入",INDEX(科目!$E$2:$E$14,MATCH(出納帳!C270,科目!$D$2:$D$14,0)),IF(A270="支出",INDEX(科目!$I$2:$I$26,MATCH(出納帳!C270,科目!$H$2:$H$26,0)),"")),"")</f>
        <v/>
      </c>
      <c r="F270" s="23"/>
      <c r="G270" s="23"/>
      <c r="H270" s="23"/>
      <c r="I270" s="23"/>
      <c r="J270" s="23"/>
      <c r="K270" s="110" t="str">
        <f t="shared" si="5"/>
        <v/>
      </c>
      <c r="L270" s="22"/>
    </row>
    <row r="271" spans="1:12">
      <c r="A271" s="22"/>
      <c r="B271" s="22"/>
      <c r="C271" s="22"/>
      <c r="D271" s="22"/>
      <c r="E271" s="107" t="str">
        <f>IFERROR(IF(A271="収入",INDEX(科目!$E$2:$E$14,MATCH(出納帳!C271,科目!$D$2:$D$14,0)),IF(A271="支出",INDEX(科目!$I$2:$I$26,MATCH(出納帳!C271,科目!$H$2:$H$26,0)),"")),"")</f>
        <v/>
      </c>
      <c r="F271" s="23"/>
      <c r="G271" s="23"/>
      <c r="H271" s="23"/>
      <c r="I271" s="23"/>
      <c r="J271" s="23"/>
      <c r="K271" s="110" t="str">
        <f t="shared" si="5"/>
        <v/>
      </c>
      <c r="L271" s="22"/>
    </row>
    <row r="272" spans="1:12">
      <c r="A272" s="22"/>
      <c r="B272" s="22"/>
      <c r="C272" s="22"/>
      <c r="D272" s="22"/>
      <c r="E272" s="107" t="str">
        <f>IFERROR(IF(A272="収入",INDEX(科目!$E$2:$E$14,MATCH(出納帳!C272,科目!$D$2:$D$14,0)),IF(A272="支出",INDEX(科目!$I$2:$I$26,MATCH(出納帳!C272,科目!$H$2:$H$26,0)),"")),"")</f>
        <v/>
      </c>
      <c r="F272" s="23"/>
      <c r="G272" s="23"/>
      <c r="H272" s="23"/>
      <c r="I272" s="23"/>
      <c r="J272" s="23"/>
      <c r="K272" s="110" t="str">
        <f t="shared" si="5"/>
        <v/>
      </c>
      <c r="L272" s="22"/>
    </row>
    <row r="273" spans="1:12">
      <c r="A273" s="22"/>
      <c r="B273" s="22"/>
      <c r="C273" s="22"/>
      <c r="D273" s="22"/>
      <c r="E273" s="107" t="str">
        <f>IFERROR(IF(A273="収入",INDEX(科目!$E$2:$E$14,MATCH(出納帳!C273,科目!$D$2:$D$14,0)),IF(A273="支出",INDEX(科目!$I$2:$I$26,MATCH(出納帳!C273,科目!$H$2:$H$26,0)),"")),"")</f>
        <v/>
      </c>
      <c r="F273" s="23"/>
      <c r="G273" s="23"/>
      <c r="H273" s="23"/>
      <c r="I273" s="23"/>
      <c r="J273" s="23"/>
      <c r="K273" s="110" t="str">
        <f t="shared" si="5"/>
        <v/>
      </c>
      <c r="L273" s="22"/>
    </row>
    <row r="274" spans="1:12">
      <c r="A274" s="22"/>
      <c r="B274" s="22"/>
      <c r="C274" s="22"/>
      <c r="D274" s="22"/>
      <c r="E274" s="107" t="str">
        <f>IFERROR(IF(A274="収入",INDEX(科目!$E$2:$E$14,MATCH(出納帳!C274,科目!$D$2:$D$14,0)),IF(A274="支出",INDEX(科目!$I$2:$I$26,MATCH(出納帳!C274,科目!$H$2:$H$26,0)),"")),"")</f>
        <v/>
      </c>
      <c r="F274" s="23"/>
      <c r="G274" s="23"/>
      <c r="H274" s="23"/>
      <c r="I274" s="23"/>
      <c r="J274" s="23"/>
      <c r="K274" s="110" t="str">
        <f t="shared" si="5"/>
        <v/>
      </c>
      <c r="L274" s="22"/>
    </row>
    <row r="275" spans="1:12">
      <c r="A275" s="22"/>
      <c r="B275" s="22"/>
      <c r="C275" s="22"/>
      <c r="D275" s="22"/>
      <c r="E275" s="107" t="str">
        <f>IFERROR(IF(A275="収入",INDEX(科目!$E$2:$E$14,MATCH(出納帳!C275,科目!$D$2:$D$14,0)),IF(A275="支出",INDEX(科目!$I$2:$I$26,MATCH(出納帳!C275,科目!$H$2:$H$26,0)),"")),"")</f>
        <v/>
      </c>
      <c r="F275" s="23"/>
      <c r="G275" s="23"/>
      <c r="H275" s="23"/>
      <c r="I275" s="23"/>
      <c r="J275" s="23"/>
      <c r="K275" s="110" t="str">
        <f t="shared" si="5"/>
        <v/>
      </c>
      <c r="L275" s="22"/>
    </row>
    <row r="276" spans="1:12">
      <c r="A276" s="22"/>
      <c r="B276" s="22"/>
      <c r="C276" s="22"/>
      <c r="D276" s="22"/>
      <c r="E276" s="107" t="str">
        <f>IFERROR(IF(A276="収入",INDEX(科目!$E$2:$E$14,MATCH(出納帳!C276,科目!$D$2:$D$14,0)),IF(A276="支出",INDEX(科目!$I$2:$I$26,MATCH(出納帳!C276,科目!$H$2:$H$26,0)),"")),"")</f>
        <v/>
      </c>
      <c r="F276" s="23"/>
      <c r="G276" s="23"/>
      <c r="H276" s="23"/>
      <c r="I276" s="23"/>
      <c r="J276" s="23"/>
      <c r="K276" s="110" t="str">
        <f t="shared" si="5"/>
        <v/>
      </c>
      <c r="L276" s="22"/>
    </row>
    <row r="277" spans="1:12">
      <c r="A277" s="22"/>
      <c r="B277" s="22"/>
      <c r="C277" s="22"/>
      <c r="D277" s="22"/>
      <c r="E277" s="107" t="str">
        <f>IFERROR(IF(A277="収入",INDEX(科目!$E$2:$E$14,MATCH(出納帳!C277,科目!$D$2:$D$14,0)),IF(A277="支出",INDEX(科目!$I$2:$I$26,MATCH(出納帳!C277,科目!$H$2:$H$26,0)),"")),"")</f>
        <v/>
      </c>
      <c r="F277" s="23"/>
      <c r="G277" s="23"/>
      <c r="H277" s="23"/>
      <c r="I277" s="23"/>
      <c r="J277" s="23"/>
      <c r="K277" s="110" t="str">
        <f t="shared" si="5"/>
        <v/>
      </c>
      <c r="L277" s="22"/>
    </row>
    <row r="278" spans="1:12">
      <c r="A278" s="22"/>
      <c r="B278" s="22"/>
      <c r="C278" s="22"/>
      <c r="D278" s="22"/>
      <c r="E278" s="107" t="str">
        <f>IFERROR(IF(A278="収入",INDEX(科目!$E$2:$E$14,MATCH(出納帳!C278,科目!$D$2:$D$14,0)),IF(A278="支出",INDEX(科目!$I$2:$I$26,MATCH(出納帳!C278,科目!$H$2:$H$26,0)),"")),"")</f>
        <v/>
      </c>
      <c r="F278" s="23"/>
      <c r="G278" s="23"/>
      <c r="H278" s="23"/>
      <c r="I278" s="23"/>
      <c r="J278" s="23"/>
      <c r="K278" s="110" t="str">
        <f t="shared" si="5"/>
        <v/>
      </c>
      <c r="L278" s="22"/>
    </row>
    <row r="279" spans="1:12">
      <c r="A279" s="22"/>
      <c r="B279" s="22"/>
      <c r="C279" s="22"/>
      <c r="D279" s="22"/>
      <c r="E279" s="107" t="str">
        <f>IFERROR(IF(A279="収入",INDEX(科目!$E$2:$E$14,MATCH(出納帳!C279,科目!$D$2:$D$14,0)),IF(A279="支出",INDEX(科目!$I$2:$I$26,MATCH(出納帳!C279,科目!$H$2:$H$26,0)),"")),"")</f>
        <v/>
      </c>
      <c r="F279" s="23"/>
      <c r="G279" s="23"/>
      <c r="H279" s="23"/>
      <c r="I279" s="23"/>
      <c r="J279" s="23"/>
      <c r="K279" s="110" t="str">
        <f t="shared" si="5"/>
        <v/>
      </c>
      <c r="L279" s="22"/>
    </row>
    <row r="280" spans="1:12">
      <c r="A280" s="22"/>
      <c r="B280" s="22"/>
      <c r="C280" s="22"/>
      <c r="D280" s="22"/>
      <c r="E280" s="107" t="str">
        <f>IFERROR(IF(A280="収入",INDEX(科目!$E$2:$E$14,MATCH(出納帳!C280,科目!$D$2:$D$14,0)),IF(A280="支出",INDEX(科目!$I$2:$I$26,MATCH(出納帳!C280,科目!$H$2:$H$26,0)),"")),"")</f>
        <v/>
      </c>
      <c r="F280" s="23"/>
      <c r="G280" s="23"/>
      <c r="H280" s="23"/>
      <c r="I280" s="23"/>
      <c r="J280" s="23"/>
      <c r="K280" s="110" t="str">
        <f t="shared" si="5"/>
        <v/>
      </c>
      <c r="L280" s="22"/>
    </row>
    <row r="281" spans="1:12">
      <c r="A281" s="22"/>
      <c r="B281" s="22"/>
      <c r="C281" s="22"/>
      <c r="D281" s="22"/>
      <c r="E281" s="107" t="str">
        <f>IFERROR(IF(A281="収入",INDEX(科目!$E$2:$E$14,MATCH(出納帳!C281,科目!$D$2:$D$14,0)),IF(A281="支出",INDEX(科目!$I$2:$I$26,MATCH(出納帳!C281,科目!$H$2:$H$26,0)),"")),"")</f>
        <v/>
      </c>
      <c r="F281" s="23"/>
      <c r="G281" s="23"/>
      <c r="H281" s="23"/>
      <c r="I281" s="23"/>
      <c r="J281" s="23"/>
      <c r="K281" s="110" t="str">
        <f t="shared" si="5"/>
        <v/>
      </c>
      <c r="L281" s="22"/>
    </row>
    <row r="282" spans="1:12">
      <c r="A282" s="22"/>
      <c r="B282" s="22"/>
      <c r="C282" s="22"/>
      <c r="D282" s="22"/>
      <c r="E282" s="107" t="str">
        <f>IFERROR(IF(A282="収入",INDEX(科目!$E$2:$E$14,MATCH(出納帳!C282,科目!$D$2:$D$14,0)),IF(A282="支出",INDEX(科目!$I$2:$I$26,MATCH(出納帳!C282,科目!$H$2:$H$26,0)),"")),"")</f>
        <v/>
      </c>
      <c r="F282" s="23"/>
      <c r="G282" s="23"/>
      <c r="H282" s="23"/>
      <c r="I282" s="23"/>
      <c r="J282" s="23"/>
      <c r="K282" s="110" t="str">
        <f t="shared" si="5"/>
        <v/>
      </c>
      <c r="L282" s="22"/>
    </row>
    <row r="283" spans="1:12">
      <c r="A283" s="22"/>
      <c r="B283" s="22"/>
      <c r="C283" s="22"/>
      <c r="D283" s="22"/>
      <c r="E283" s="107" t="str">
        <f>IFERROR(IF(A283="収入",INDEX(科目!$E$2:$E$14,MATCH(出納帳!C283,科目!$D$2:$D$14,0)),IF(A283="支出",INDEX(科目!$I$2:$I$26,MATCH(出納帳!C283,科目!$H$2:$H$26,0)),"")),"")</f>
        <v/>
      </c>
      <c r="F283" s="23"/>
      <c r="G283" s="23"/>
      <c r="H283" s="23"/>
      <c r="I283" s="23"/>
      <c r="J283" s="23"/>
      <c r="K283" s="110" t="str">
        <f t="shared" si="5"/>
        <v/>
      </c>
      <c r="L283" s="22"/>
    </row>
    <row r="284" spans="1:12">
      <c r="A284" s="22"/>
      <c r="B284" s="22"/>
      <c r="C284" s="22"/>
      <c r="D284" s="22"/>
      <c r="E284" s="107" t="str">
        <f>IFERROR(IF(A284="収入",INDEX(科目!$E$2:$E$14,MATCH(出納帳!C284,科目!$D$2:$D$14,0)),IF(A284="支出",INDEX(科目!$I$2:$I$26,MATCH(出納帳!C284,科目!$H$2:$H$26,0)),"")),"")</f>
        <v/>
      </c>
      <c r="F284" s="23"/>
      <c r="G284" s="23"/>
      <c r="H284" s="23"/>
      <c r="I284" s="23"/>
      <c r="J284" s="23"/>
      <c r="K284" s="110" t="str">
        <f t="shared" si="5"/>
        <v/>
      </c>
      <c r="L284" s="22"/>
    </row>
    <row r="285" spans="1:12">
      <c r="A285" s="22"/>
      <c r="B285" s="22"/>
      <c r="C285" s="22"/>
      <c r="D285" s="22"/>
      <c r="E285" s="107" t="str">
        <f>IFERROR(IF(A285="収入",INDEX(科目!$E$2:$E$14,MATCH(出納帳!C285,科目!$D$2:$D$14,0)),IF(A285="支出",INDEX(科目!$I$2:$I$26,MATCH(出納帳!C285,科目!$H$2:$H$26,0)),"")),"")</f>
        <v/>
      </c>
      <c r="F285" s="23"/>
      <c r="G285" s="23"/>
      <c r="H285" s="23"/>
      <c r="I285" s="23"/>
      <c r="J285" s="23"/>
      <c r="K285" s="110" t="str">
        <f t="shared" si="5"/>
        <v/>
      </c>
      <c r="L285" s="22"/>
    </row>
    <row r="286" spans="1:12">
      <c r="A286" s="22"/>
      <c r="B286" s="22"/>
      <c r="C286" s="22"/>
      <c r="D286" s="22"/>
      <c r="E286" s="107" t="str">
        <f>IFERROR(IF(A286="収入",INDEX(科目!$E$2:$E$14,MATCH(出納帳!C286,科目!$D$2:$D$14,0)),IF(A286="支出",INDEX(科目!$I$2:$I$26,MATCH(出納帳!C286,科目!$H$2:$H$26,0)),"")),"")</f>
        <v/>
      </c>
      <c r="F286" s="23"/>
      <c r="G286" s="23"/>
      <c r="H286" s="23"/>
      <c r="I286" s="23"/>
      <c r="J286" s="23"/>
      <c r="K286" s="110" t="str">
        <f t="shared" si="5"/>
        <v/>
      </c>
      <c r="L286" s="22"/>
    </row>
    <row r="287" spans="1:12">
      <c r="A287" s="22"/>
      <c r="B287" s="22"/>
      <c r="C287" s="22"/>
      <c r="D287" s="22"/>
      <c r="E287" s="107" t="str">
        <f>IFERROR(IF(A287="収入",INDEX(科目!$E$2:$E$14,MATCH(出納帳!C287,科目!$D$2:$D$14,0)),IF(A287="支出",INDEX(科目!$I$2:$I$26,MATCH(出納帳!C287,科目!$H$2:$H$26,0)),"")),"")</f>
        <v/>
      </c>
      <c r="F287" s="23"/>
      <c r="G287" s="23"/>
      <c r="H287" s="23"/>
      <c r="I287" s="23"/>
      <c r="J287" s="23"/>
      <c r="K287" s="110" t="str">
        <f t="shared" si="5"/>
        <v/>
      </c>
      <c r="L287" s="22"/>
    </row>
    <row r="288" spans="1:12">
      <c r="A288" s="22"/>
      <c r="B288" s="22"/>
      <c r="C288" s="22"/>
      <c r="D288" s="22"/>
      <c r="E288" s="107" t="str">
        <f>IFERROR(IF(A288="収入",INDEX(科目!$E$2:$E$14,MATCH(出納帳!C288,科目!$D$2:$D$14,0)),IF(A288="支出",INDEX(科目!$I$2:$I$26,MATCH(出納帳!C288,科目!$H$2:$H$26,0)),"")),"")</f>
        <v/>
      </c>
      <c r="F288" s="23"/>
      <c r="G288" s="23"/>
      <c r="H288" s="23"/>
      <c r="I288" s="23"/>
      <c r="J288" s="23"/>
      <c r="K288" s="110" t="str">
        <f t="shared" si="5"/>
        <v/>
      </c>
      <c r="L288" s="22"/>
    </row>
    <row r="289" spans="1:12">
      <c r="A289" s="22"/>
      <c r="B289" s="22"/>
      <c r="C289" s="22"/>
      <c r="D289" s="22"/>
      <c r="E289" s="107" t="str">
        <f>IFERROR(IF(A289="収入",INDEX(科目!$E$2:$E$14,MATCH(出納帳!C289,科目!$D$2:$D$14,0)),IF(A289="支出",INDEX(科目!$I$2:$I$26,MATCH(出納帳!C289,科目!$H$2:$H$26,0)),"")),"")</f>
        <v/>
      </c>
      <c r="F289" s="23"/>
      <c r="G289" s="23"/>
      <c r="H289" s="23"/>
      <c r="I289" s="23"/>
      <c r="J289" s="23"/>
      <c r="K289" s="110" t="str">
        <f t="shared" si="5"/>
        <v/>
      </c>
      <c r="L289" s="22"/>
    </row>
    <row r="290" spans="1:12">
      <c r="A290" s="22"/>
      <c r="B290" s="22"/>
      <c r="C290" s="22"/>
      <c r="D290" s="22"/>
      <c r="E290" s="107" t="str">
        <f>IFERROR(IF(A290="収入",INDEX(科目!$E$2:$E$14,MATCH(出納帳!C290,科目!$D$2:$D$14,0)),IF(A290="支出",INDEX(科目!$I$2:$I$26,MATCH(出納帳!C290,科目!$H$2:$H$26,0)),"")),"")</f>
        <v/>
      </c>
      <c r="F290" s="23"/>
      <c r="G290" s="23"/>
      <c r="H290" s="23"/>
      <c r="I290" s="23"/>
      <c r="J290" s="23"/>
      <c r="K290" s="110" t="str">
        <f t="shared" si="5"/>
        <v/>
      </c>
      <c r="L290" s="22"/>
    </row>
    <row r="291" spans="1:12">
      <c r="A291" s="22"/>
      <c r="B291" s="22"/>
      <c r="C291" s="22"/>
      <c r="D291" s="22"/>
      <c r="E291" s="107" t="str">
        <f>IFERROR(IF(A291="収入",INDEX(科目!$E$2:$E$14,MATCH(出納帳!C291,科目!$D$2:$D$14,0)),IF(A291="支出",INDEX(科目!$I$2:$I$26,MATCH(出納帳!C291,科目!$H$2:$H$26,0)),"")),"")</f>
        <v/>
      </c>
      <c r="F291" s="23"/>
      <c r="G291" s="23"/>
      <c r="H291" s="23"/>
      <c r="I291" s="23"/>
      <c r="J291" s="23"/>
      <c r="K291" s="110" t="str">
        <f t="shared" si="5"/>
        <v/>
      </c>
      <c r="L291" s="22"/>
    </row>
    <row r="292" spans="1:12">
      <c r="A292" s="22"/>
      <c r="B292" s="22"/>
      <c r="C292" s="22"/>
      <c r="D292" s="22"/>
      <c r="E292" s="107" t="str">
        <f>IFERROR(IF(A292="収入",INDEX(科目!$E$2:$E$14,MATCH(出納帳!C292,科目!$D$2:$D$14,0)),IF(A292="支出",INDEX(科目!$I$2:$I$26,MATCH(出納帳!C292,科目!$H$2:$H$26,0)),"")),"")</f>
        <v/>
      </c>
      <c r="F292" s="23"/>
      <c r="G292" s="23"/>
      <c r="H292" s="23"/>
      <c r="I292" s="23"/>
      <c r="J292" s="23"/>
      <c r="K292" s="110" t="str">
        <f t="shared" si="5"/>
        <v/>
      </c>
      <c r="L292" s="22"/>
    </row>
    <row r="293" spans="1:12">
      <c r="A293" s="22"/>
      <c r="B293" s="22"/>
      <c r="C293" s="22"/>
      <c r="D293" s="22"/>
      <c r="E293" s="107" t="str">
        <f>IFERROR(IF(A293="収入",INDEX(科目!$E$2:$E$14,MATCH(出納帳!C293,科目!$D$2:$D$14,0)),IF(A293="支出",INDEX(科目!$I$2:$I$26,MATCH(出納帳!C293,科目!$H$2:$H$26,0)),"")),"")</f>
        <v/>
      </c>
      <c r="F293" s="23"/>
      <c r="G293" s="23"/>
      <c r="H293" s="23"/>
      <c r="I293" s="23"/>
      <c r="J293" s="23"/>
      <c r="K293" s="110" t="str">
        <f t="shared" si="5"/>
        <v/>
      </c>
      <c r="L293" s="22"/>
    </row>
    <row r="294" spans="1:12">
      <c r="A294" s="22"/>
      <c r="B294" s="22"/>
      <c r="C294" s="22"/>
      <c r="D294" s="22"/>
      <c r="E294" s="107" t="str">
        <f>IFERROR(IF(A294="収入",INDEX(科目!$E$2:$E$14,MATCH(出納帳!C294,科目!$D$2:$D$14,0)),IF(A294="支出",INDEX(科目!$I$2:$I$26,MATCH(出納帳!C294,科目!$H$2:$H$26,0)),"")),"")</f>
        <v/>
      </c>
      <c r="F294" s="23"/>
      <c r="G294" s="23"/>
      <c r="H294" s="23"/>
      <c r="I294" s="23"/>
      <c r="J294" s="23"/>
      <c r="K294" s="110" t="str">
        <f t="shared" si="5"/>
        <v/>
      </c>
      <c r="L294" s="22"/>
    </row>
    <row r="295" spans="1:12">
      <c r="A295" s="22"/>
      <c r="B295" s="22"/>
      <c r="C295" s="22"/>
      <c r="D295" s="22"/>
      <c r="E295" s="107" t="str">
        <f>IFERROR(IF(A295="収入",INDEX(科目!$E$2:$E$14,MATCH(出納帳!C295,科目!$D$2:$D$14,0)),IF(A295="支出",INDEX(科目!$I$2:$I$26,MATCH(出納帳!C295,科目!$H$2:$H$26,0)),"")),"")</f>
        <v/>
      </c>
      <c r="F295" s="23"/>
      <c r="G295" s="23"/>
      <c r="H295" s="23"/>
      <c r="I295" s="23"/>
      <c r="J295" s="23"/>
      <c r="K295" s="110" t="str">
        <f t="shared" si="5"/>
        <v/>
      </c>
      <c r="L295" s="22"/>
    </row>
    <row r="296" spans="1:12">
      <c r="A296" s="22"/>
      <c r="B296" s="22"/>
      <c r="C296" s="22"/>
      <c r="D296" s="22"/>
      <c r="E296" s="107" t="str">
        <f>IFERROR(IF(A296="収入",INDEX(科目!$E$2:$E$14,MATCH(出納帳!C296,科目!$D$2:$D$14,0)),IF(A296="支出",INDEX(科目!$I$2:$I$26,MATCH(出納帳!C296,科目!$H$2:$H$26,0)),"")),"")</f>
        <v/>
      </c>
      <c r="F296" s="23"/>
      <c r="G296" s="23"/>
      <c r="H296" s="23"/>
      <c r="I296" s="23"/>
      <c r="J296" s="23"/>
      <c r="K296" s="110" t="str">
        <f t="shared" si="5"/>
        <v/>
      </c>
      <c r="L296" s="22"/>
    </row>
    <row r="297" spans="1:12">
      <c r="A297" s="22"/>
      <c r="B297" s="22"/>
      <c r="C297" s="22"/>
      <c r="D297" s="22"/>
      <c r="E297" s="107" t="str">
        <f>IFERROR(IF(A297="収入",INDEX(科目!$E$2:$E$14,MATCH(出納帳!C297,科目!$D$2:$D$14,0)),IF(A297="支出",INDEX(科目!$I$2:$I$26,MATCH(出納帳!C297,科目!$H$2:$H$26,0)),"")),"")</f>
        <v/>
      </c>
      <c r="F297" s="23"/>
      <c r="G297" s="23"/>
      <c r="H297" s="23"/>
      <c r="I297" s="23"/>
      <c r="J297" s="23"/>
      <c r="K297" s="110" t="str">
        <f t="shared" si="5"/>
        <v/>
      </c>
      <c r="L297" s="22"/>
    </row>
    <row r="298" spans="1:12">
      <c r="A298" s="22"/>
      <c r="B298" s="22"/>
      <c r="C298" s="22"/>
      <c r="D298" s="22"/>
      <c r="E298" s="107" t="str">
        <f>IFERROR(IF(A298="収入",INDEX(科目!$E$2:$E$14,MATCH(出納帳!C298,科目!$D$2:$D$14,0)),IF(A298="支出",INDEX(科目!$I$2:$I$26,MATCH(出納帳!C298,科目!$H$2:$H$26,0)),"")),"")</f>
        <v/>
      </c>
      <c r="F298" s="23"/>
      <c r="G298" s="23"/>
      <c r="H298" s="23"/>
      <c r="I298" s="23"/>
      <c r="J298" s="23"/>
      <c r="K298" s="110" t="str">
        <f t="shared" si="5"/>
        <v/>
      </c>
      <c r="L298" s="22"/>
    </row>
    <row r="299" spans="1:12">
      <c r="A299" s="22"/>
      <c r="B299" s="22"/>
      <c r="C299" s="22"/>
      <c r="D299" s="22"/>
      <c r="E299" s="107" t="str">
        <f>IFERROR(IF(A299="収入",INDEX(科目!$E$2:$E$14,MATCH(出納帳!C299,科目!$D$2:$D$14,0)),IF(A299="支出",INDEX(科目!$I$2:$I$26,MATCH(出納帳!C299,科目!$H$2:$H$26,0)),"")),"")</f>
        <v/>
      </c>
      <c r="F299" s="23"/>
      <c r="G299" s="23"/>
      <c r="H299" s="23"/>
      <c r="I299" s="23"/>
      <c r="J299" s="23"/>
      <c r="K299" s="110" t="str">
        <f t="shared" si="5"/>
        <v/>
      </c>
      <c r="L299" s="22"/>
    </row>
    <row r="300" spans="1:12">
      <c r="A300" s="22"/>
      <c r="B300" s="22"/>
      <c r="C300" s="22"/>
      <c r="D300" s="22"/>
      <c r="E300" s="107" t="str">
        <f>IFERROR(IF(A300="収入",INDEX(科目!$E$2:$E$14,MATCH(出納帳!C300,科目!$D$2:$D$14,0)),IF(A300="支出",INDEX(科目!$I$2:$I$26,MATCH(出納帳!C300,科目!$H$2:$H$26,0)),"")),"")</f>
        <v/>
      </c>
      <c r="F300" s="23"/>
      <c r="G300" s="23"/>
      <c r="H300" s="23"/>
      <c r="I300" s="23"/>
      <c r="J300" s="23"/>
      <c r="K300" s="110" t="str">
        <f t="shared" si="5"/>
        <v/>
      </c>
      <c r="L300" s="22"/>
    </row>
  </sheetData>
  <sheetProtection sheet="1" objects="1" scenarios="1"/>
  <phoneticPr fontId="1"/>
  <dataValidations count="4">
    <dataValidation type="list" allowBlank="1" showInputMessage="1" showErrorMessage="1" sqref="A2:A300">
      <formula1>"収入,支出"</formula1>
    </dataValidation>
    <dataValidation type="list" allowBlank="1" showInputMessage="1" sqref="F2:F300">
      <formula1>年</formula1>
    </dataValidation>
    <dataValidation type="list" allowBlank="1" showInputMessage="1" sqref="G2:G300">
      <formula1>月</formula1>
    </dataValidation>
    <dataValidation type="list" allowBlank="1" showInputMessage="1" sqref="H2:H300">
      <formula1>日</formula1>
    </dataValidation>
  </dataValidations>
  <pageMargins left="0.62992125984251968" right="0.35433070866141736" top="0.74803149606299213" bottom="0.74803149606299213" header="0.31496062992125984" footer="0.31496062992125984"/>
  <pageSetup paperSize="9" orientation="landscape" horizontalDpi="4294967293" verticalDpi="0" r:id="rId1"/>
  <headerFooter>
    <oddHeader>&amp;C出納帳&amp;R&amp;D</oddHeader>
    <oddFooter>&amp;C&amp;P/&amp;N</oddFooter>
  </headerFooter>
  <colBreaks count="1" manualBreakCount="1">
    <brk id="12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IF(A2="収入",科目!$C$2:$C$14,科目!$G$2:$G$26)</xm:f>
          </x14:formula1>
          <xm:sqref>B2:B300</xm:sqref>
        </x14:dataValidation>
        <x14:dataValidation type="list" allowBlank="1" showInputMessage="1" showErrorMessage="1">
          <x14:formula1>
            <xm:f>IF(A2="収入",科目!$D$2:$D$14,科目!$H$2:$H$26)</xm:f>
          </x14:formula1>
          <xm:sqref>C2:C300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40"/>
  <sheetViews>
    <sheetView zoomScale="73" zoomScaleNormal="73" workbookViewId="0">
      <selection activeCell="C31" sqref="C31"/>
    </sheetView>
  </sheetViews>
  <sheetFormatPr defaultRowHeight="13.5"/>
  <cols>
    <col min="1" max="1" width="8.25" style="25" customWidth="1"/>
    <col min="2" max="2" width="9" style="25"/>
    <col min="3" max="3" width="20.25" style="25" customWidth="1"/>
    <col min="4" max="4" width="8.5" style="25" customWidth="1"/>
    <col min="5" max="5" width="9" style="108"/>
    <col min="6" max="6" width="7.625" hidden="1" customWidth="1"/>
    <col min="7" max="7" width="8.25" style="25" customWidth="1"/>
    <col min="8" max="8" width="11.875" style="25" customWidth="1"/>
    <col min="9" max="9" width="20.25" style="25" customWidth="1"/>
    <col min="10" max="10" width="8.5" style="25" customWidth="1"/>
    <col min="11" max="11" width="9" style="108"/>
    <col min="12" max="12" width="9" style="111"/>
    <col min="13" max="13" width="14.75" style="111" customWidth="1"/>
    <col min="14" max="22" width="9" style="111"/>
  </cols>
  <sheetData>
    <row r="1" spans="1:13" ht="21.75" customHeight="1">
      <c r="A1" s="53" t="s">
        <v>0</v>
      </c>
      <c r="B1" s="53" t="s">
        <v>1</v>
      </c>
      <c r="C1" s="53" t="s">
        <v>2</v>
      </c>
      <c r="D1" s="53" t="s">
        <v>4</v>
      </c>
      <c r="E1" s="106" t="s">
        <v>23</v>
      </c>
      <c r="F1" s="11"/>
      <c r="G1" s="54" t="s">
        <v>0</v>
      </c>
      <c r="H1" s="54" t="s">
        <v>1</v>
      </c>
      <c r="I1" s="54" t="s">
        <v>2</v>
      </c>
      <c r="J1" s="54" t="s">
        <v>4</v>
      </c>
      <c r="K1" s="109" t="s">
        <v>23</v>
      </c>
      <c r="M1" s="105" t="str">
        <f>HYPERLINK("#メイン!D1","メイン")</f>
        <v>メイン</v>
      </c>
    </row>
    <row r="2" spans="1:13" ht="15" customHeight="1">
      <c r="A2" s="22" t="s">
        <v>7</v>
      </c>
      <c r="B2" s="22" t="s">
        <v>55</v>
      </c>
      <c r="C2" s="22" t="s">
        <v>55</v>
      </c>
      <c r="D2" s="22">
        <v>11000</v>
      </c>
      <c r="E2" s="119">
        <f>SUMIFS(出納帳!$I$2:$I$300,出納帳!$E$2:$E$300,集計!D2)</f>
        <v>0</v>
      </c>
      <c r="F2" s="12"/>
      <c r="G2" s="22" t="s">
        <v>10</v>
      </c>
      <c r="H2" s="22" t="s">
        <v>14</v>
      </c>
      <c r="I2" s="22" t="s">
        <v>54</v>
      </c>
      <c r="J2" s="22">
        <v>21100</v>
      </c>
      <c r="K2" s="119">
        <f>SUMIFS(出納帳!$J$2:$J$300,出納帳!$E$2:$E$300,集計!J2)</f>
        <v>0</v>
      </c>
    </row>
    <row r="3" spans="1:13" ht="15" customHeight="1">
      <c r="A3" s="22" t="s">
        <v>7</v>
      </c>
      <c r="B3" s="22" t="s">
        <v>9</v>
      </c>
      <c r="C3" s="22" t="s">
        <v>9</v>
      </c>
      <c r="D3" s="22">
        <v>11100</v>
      </c>
      <c r="E3" s="119">
        <f>SUMIFS(出納帳!$I$2:$I$300,出納帳!$E$2:$E$300,集計!D3)</f>
        <v>0</v>
      </c>
      <c r="F3" s="12"/>
      <c r="G3" s="22" t="s">
        <v>10</v>
      </c>
      <c r="H3" s="22" t="s">
        <v>14</v>
      </c>
      <c r="I3" s="22" t="s">
        <v>15</v>
      </c>
      <c r="J3" s="22">
        <v>21200</v>
      </c>
      <c r="K3" s="119">
        <f>SUMIFS(出納帳!$J$2:$J$300,出納帳!$E$2:$E$300,集計!J3)</f>
        <v>0</v>
      </c>
    </row>
    <row r="4" spans="1:13" ht="15" customHeight="1">
      <c r="A4" s="22" t="s">
        <v>7</v>
      </c>
      <c r="B4" s="22" t="s">
        <v>9</v>
      </c>
      <c r="C4" s="22" t="s">
        <v>53</v>
      </c>
      <c r="D4" s="22">
        <v>11200</v>
      </c>
      <c r="E4" s="119">
        <f>SUMIFS(出納帳!$I$2:$I$300,出納帳!$E$2:$E$300,集計!D4)</f>
        <v>0</v>
      </c>
      <c r="F4" s="12"/>
      <c r="G4" s="22" t="s">
        <v>10</v>
      </c>
      <c r="H4" s="22" t="s">
        <v>14</v>
      </c>
      <c r="I4" s="22" t="s">
        <v>52</v>
      </c>
      <c r="J4" s="22">
        <v>21300</v>
      </c>
      <c r="K4" s="119">
        <f>SUMIFS(出納帳!$J$2:$J$300,出納帳!$E$2:$E$300,集計!J4)</f>
        <v>0</v>
      </c>
    </row>
    <row r="5" spans="1:13" ht="15" customHeight="1">
      <c r="A5" s="22" t="s">
        <v>7</v>
      </c>
      <c r="B5" s="22" t="s">
        <v>49</v>
      </c>
      <c r="C5" s="22" t="s">
        <v>51</v>
      </c>
      <c r="D5" s="22">
        <v>12100</v>
      </c>
      <c r="E5" s="119">
        <f>SUMIFS(出納帳!$I$2:$I$300,出納帳!$E$2:$E$300,集計!D5)</f>
        <v>0</v>
      </c>
      <c r="F5" s="12"/>
      <c r="G5" s="22" t="s">
        <v>10</v>
      </c>
      <c r="H5" s="22" t="s">
        <v>14</v>
      </c>
      <c r="I5" s="22" t="s">
        <v>50</v>
      </c>
      <c r="J5" s="22">
        <v>21400</v>
      </c>
      <c r="K5" s="119">
        <f>SUMIFS(出納帳!$J$2:$J$300,出納帳!$E$2:$E$300,集計!J5)</f>
        <v>0</v>
      </c>
    </row>
    <row r="6" spans="1:13" ht="15" customHeight="1">
      <c r="A6" s="22" t="s">
        <v>7</v>
      </c>
      <c r="B6" s="22" t="s">
        <v>49</v>
      </c>
      <c r="C6" s="22" t="s">
        <v>48</v>
      </c>
      <c r="D6" s="22">
        <v>12200</v>
      </c>
      <c r="E6" s="119">
        <f>SUMIFS(出納帳!$I$2:$I$300,出納帳!$E$2:$E$300,集計!D6)</f>
        <v>0</v>
      </c>
      <c r="F6" s="12"/>
      <c r="G6" s="22" t="s">
        <v>10</v>
      </c>
      <c r="H6" s="22" t="s">
        <v>14</v>
      </c>
      <c r="I6" s="22" t="s">
        <v>47</v>
      </c>
      <c r="J6" s="22">
        <v>21500</v>
      </c>
      <c r="K6" s="119">
        <f>SUMIFS(出納帳!$J$2:$J$300,出納帳!$E$2:$E$300,集計!J6)</f>
        <v>0</v>
      </c>
    </row>
    <row r="7" spans="1:13" ht="15" customHeight="1">
      <c r="A7" s="22" t="s">
        <v>7</v>
      </c>
      <c r="B7" s="22" t="s">
        <v>17</v>
      </c>
      <c r="C7" s="22" t="s">
        <v>46</v>
      </c>
      <c r="D7" s="22">
        <v>13100</v>
      </c>
      <c r="E7" s="119">
        <f>SUMIFS(出納帳!$I$2:$I$300,出納帳!$E$2:$E$300,集計!D7)</f>
        <v>0</v>
      </c>
      <c r="F7" s="13"/>
      <c r="G7" s="22" t="s">
        <v>10</v>
      </c>
      <c r="H7" s="22" t="s">
        <v>14</v>
      </c>
      <c r="I7" s="22" t="s">
        <v>16</v>
      </c>
      <c r="J7" s="22">
        <v>21600</v>
      </c>
      <c r="K7" s="119">
        <f>SUMIFS(出納帳!$J$2:$J$300,出納帳!$E$2:$E$300,集計!J7)</f>
        <v>0</v>
      </c>
    </row>
    <row r="8" spans="1:13" ht="15" customHeight="1">
      <c r="A8" s="22" t="s">
        <v>7</v>
      </c>
      <c r="B8" s="22" t="s">
        <v>17</v>
      </c>
      <c r="C8" s="22" t="s">
        <v>19</v>
      </c>
      <c r="D8" s="22">
        <v>13200</v>
      </c>
      <c r="E8" s="119">
        <f>SUMIFS(出納帳!$I$2:$I$300,出納帳!$E$2:$E$300,集計!D8)</f>
        <v>0</v>
      </c>
      <c r="F8" s="13"/>
      <c r="G8" s="22" t="s">
        <v>10</v>
      </c>
      <c r="H8" s="22" t="s">
        <v>14</v>
      </c>
      <c r="I8" s="22" t="s">
        <v>45</v>
      </c>
      <c r="J8" s="22">
        <v>21700</v>
      </c>
      <c r="K8" s="119">
        <f>SUMIFS(出納帳!$J$2:$J$300,出納帳!$E$2:$E$300,集計!J8)</f>
        <v>0</v>
      </c>
    </row>
    <row r="9" spans="1:13" ht="15" customHeight="1">
      <c r="A9" s="22" t="s">
        <v>7</v>
      </c>
      <c r="B9" s="22" t="s">
        <v>17</v>
      </c>
      <c r="C9" s="22" t="s">
        <v>18</v>
      </c>
      <c r="D9" s="22">
        <v>13300</v>
      </c>
      <c r="E9" s="119">
        <f>SUMIFS(出納帳!$I$2:$I$300,出納帳!$E$2:$E$300,集計!D9)</f>
        <v>0</v>
      </c>
      <c r="F9" s="13"/>
      <c r="G9" s="22" t="s">
        <v>10</v>
      </c>
      <c r="H9" s="22" t="s">
        <v>14</v>
      </c>
      <c r="I9" s="22" t="s">
        <v>43</v>
      </c>
      <c r="J9" s="22">
        <v>21800</v>
      </c>
      <c r="K9" s="119">
        <f>SUMIFS(出納帳!$J$2:$J$300,出納帳!$E$2:$E$300,集計!J9)</f>
        <v>0</v>
      </c>
    </row>
    <row r="10" spans="1:13" ht="15" customHeight="1">
      <c r="A10" s="22" t="s">
        <v>7</v>
      </c>
      <c r="B10" s="22" t="s">
        <v>42</v>
      </c>
      <c r="C10" s="22" t="s">
        <v>42</v>
      </c>
      <c r="D10" s="22">
        <v>14100</v>
      </c>
      <c r="E10" s="119">
        <f>SUMIFS(出納帳!$I$2:$I$300,出納帳!$E$2:$E$300,集計!D10)</f>
        <v>0</v>
      </c>
      <c r="F10" s="13"/>
      <c r="G10" s="22" t="s">
        <v>10</v>
      </c>
      <c r="H10" s="22" t="s">
        <v>14</v>
      </c>
      <c r="I10" s="22" t="s">
        <v>41</v>
      </c>
      <c r="J10" s="22">
        <v>21801</v>
      </c>
      <c r="K10" s="119">
        <f>SUMIFS(出納帳!$J$2:$J$300,出納帳!$E$2:$E$300,集計!J10)</f>
        <v>0</v>
      </c>
    </row>
    <row r="11" spans="1:13" ht="15" customHeight="1">
      <c r="A11" s="22" t="s">
        <v>7</v>
      </c>
      <c r="B11" s="22" t="s">
        <v>38</v>
      </c>
      <c r="C11" s="22" t="s">
        <v>40</v>
      </c>
      <c r="D11" s="22">
        <v>15500</v>
      </c>
      <c r="E11" s="119">
        <f>SUMIFS(出納帳!$I$2:$I$300,出納帳!$E$2:$E$300,集計!D11)</f>
        <v>0</v>
      </c>
      <c r="F11" s="13"/>
      <c r="G11" s="22" t="s">
        <v>10</v>
      </c>
      <c r="H11" s="22" t="s">
        <v>14</v>
      </c>
      <c r="I11" s="22" t="s">
        <v>39</v>
      </c>
      <c r="J11" s="22">
        <v>21900</v>
      </c>
      <c r="K11" s="119">
        <f>SUMIFS(出納帳!$J$2:$J$300,出納帳!$E$2:$E$300,集計!J11)</f>
        <v>0</v>
      </c>
    </row>
    <row r="12" spans="1:13" ht="15" customHeight="1">
      <c r="A12" s="22" t="s">
        <v>7</v>
      </c>
      <c r="B12" s="22" t="s">
        <v>38</v>
      </c>
      <c r="C12" s="22" t="s">
        <v>37</v>
      </c>
      <c r="D12" s="22">
        <v>15600</v>
      </c>
      <c r="E12" s="119">
        <f>SUMIFS(出納帳!$I$2:$I$300,出納帳!$E$2:$E$300,集計!D12)</f>
        <v>0</v>
      </c>
      <c r="F12" s="13"/>
      <c r="G12" s="22" t="s">
        <v>10</v>
      </c>
      <c r="H12" s="22" t="s">
        <v>11</v>
      </c>
      <c r="I12" s="22" t="s">
        <v>36</v>
      </c>
      <c r="J12" s="22">
        <v>22100</v>
      </c>
      <c r="K12" s="119">
        <f>SUMIFS(出納帳!$J$2:$J$300,出納帳!$E$2:$E$300,集計!J12)</f>
        <v>0</v>
      </c>
    </row>
    <row r="13" spans="1:13" ht="15" customHeight="1">
      <c r="A13" s="22" t="s">
        <v>7</v>
      </c>
      <c r="B13" s="22" t="s">
        <v>12</v>
      </c>
      <c r="C13" s="22" t="s">
        <v>35</v>
      </c>
      <c r="D13" s="22">
        <v>16100</v>
      </c>
      <c r="E13" s="119">
        <f>SUMIFS(出納帳!$I$2:$I$300,出納帳!$E$2:$E$300,集計!D13)</f>
        <v>0</v>
      </c>
      <c r="F13" s="13"/>
      <c r="G13" s="22" t="s">
        <v>10</v>
      </c>
      <c r="H13" s="22" t="s">
        <v>20</v>
      </c>
      <c r="I13" s="22" t="s">
        <v>34</v>
      </c>
      <c r="J13" s="22">
        <v>23100</v>
      </c>
      <c r="K13" s="119">
        <f>SUMIFS(出納帳!$J$2:$J$300,出納帳!$E$2:$E$300,集計!J13)</f>
        <v>0</v>
      </c>
    </row>
    <row r="14" spans="1:13" ht="15" customHeight="1">
      <c r="A14" s="22" t="s">
        <v>7</v>
      </c>
      <c r="B14" s="22" t="s">
        <v>12</v>
      </c>
      <c r="C14" s="22" t="s">
        <v>13</v>
      </c>
      <c r="D14" s="22">
        <v>16200</v>
      </c>
      <c r="E14" s="119">
        <f>SUMIFS(出納帳!$I$2:$I$300,出納帳!$E$2:$E$300,集計!D14)</f>
        <v>0</v>
      </c>
      <c r="F14" s="13"/>
      <c r="G14" s="22" t="s">
        <v>10</v>
      </c>
      <c r="H14" s="22" t="s">
        <v>20</v>
      </c>
      <c r="I14" s="22" t="s">
        <v>21</v>
      </c>
      <c r="J14" s="22">
        <v>23200</v>
      </c>
      <c r="K14" s="119">
        <f>SUMIFS(出納帳!$J$2:$J$300,出納帳!$E$2:$E$300,集計!J14)</f>
        <v>0</v>
      </c>
    </row>
    <row r="15" spans="1:13" ht="15" customHeight="1">
      <c r="A15" s="22"/>
      <c r="B15" s="22"/>
      <c r="C15" s="22"/>
      <c r="D15" s="22"/>
      <c r="E15" s="119">
        <f>SUMIFS(出納帳!$I$2:$I$300,出納帳!$E$2:$E$300,集計!D15)</f>
        <v>0</v>
      </c>
      <c r="F15" s="13"/>
      <c r="G15" s="22" t="s">
        <v>10</v>
      </c>
      <c r="H15" s="22" t="s">
        <v>20</v>
      </c>
      <c r="I15" s="22" t="s">
        <v>151</v>
      </c>
      <c r="J15" s="22">
        <v>23310</v>
      </c>
      <c r="K15" s="119">
        <f>SUMIFS(出納帳!$J$2:$J$300,出納帳!$E$2:$E$300,集計!J15)</f>
        <v>0</v>
      </c>
    </row>
    <row r="16" spans="1:13" ht="15" customHeight="1">
      <c r="A16" s="22"/>
      <c r="B16" s="22"/>
      <c r="C16" s="22"/>
      <c r="D16" s="22"/>
      <c r="E16" s="119">
        <f>SUMIFS(出納帳!$I$2:$I$300,出納帳!$E$2:$E$300,集計!D16)</f>
        <v>0</v>
      </c>
      <c r="F16" s="13"/>
      <c r="G16" s="22" t="s">
        <v>10</v>
      </c>
      <c r="H16" s="22" t="s">
        <v>20</v>
      </c>
      <c r="I16" s="22" t="s">
        <v>22</v>
      </c>
      <c r="J16" s="22">
        <v>23400</v>
      </c>
      <c r="K16" s="119">
        <f>SUMIFS(出納帳!$J$2:$J$300,出納帳!$E$2:$E$300,集計!J16)</f>
        <v>0</v>
      </c>
    </row>
    <row r="17" spans="5:11" ht="15" customHeight="1">
      <c r="E17" s="119">
        <f>SUMIFS(出納帳!$I$2:$I$300,出納帳!$E$2:$E$300,集計!D17)</f>
        <v>0</v>
      </c>
      <c r="G17" s="22" t="s">
        <v>10</v>
      </c>
      <c r="H17" s="22" t="s">
        <v>20</v>
      </c>
      <c r="I17" s="22" t="s">
        <v>33</v>
      </c>
      <c r="J17" s="22">
        <v>23500</v>
      </c>
      <c r="K17" s="119">
        <f>SUMIFS(出納帳!$J$2:$J$300,出納帳!$E$2:$E$300,集計!J17)</f>
        <v>0</v>
      </c>
    </row>
    <row r="18" spans="5:11" ht="15" customHeight="1">
      <c r="E18" s="119">
        <f>SUMIFS(出納帳!$I$2:$I$300,出納帳!$E$2:$E$300,集計!D18)</f>
        <v>0</v>
      </c>
      <c r="G18" s="22" t="s">
        <v>10</v>
      </c>
      <c r="H18" s="22" t="s">
        <v>20</v>
      </c>
      <c r="I18" s="22" t="s">
        <v>32</v>
      </c>
      <c r="J18" s="22">
        <v>23600</v>
      </c>
      <c r="K18" s="119">
        <f>SUMIFS(出納帳!$J$2:$J$300,出納帳!$E$2:$E$300,集計!J18)</f>
        <v>0</v>
      </c>
    </row>
    <row r="19" spans="5:11" ht="15" customHeight="1">
      <c r="E19" s="119">
        <f>SUMIFS(出納帳!$I$2:$I$300,出納帳!$E$2:$E$300,集計!D19)</f>
        <v>0</v>
      </c>
      <c r="G19" s="22" t="s">
        <v>10</v>
      </c>
      <c r="H19" s="22" t="s">
        <v>20</v>
      </c>
      <c r="I19" s="22" t="s">
        <v>31</v>
      </c>
      <c r="J19" s="22">
        <v>23700</v>
      </c>
      <c r="K19" s="119">
        <f>SUMIFS(出納帳!$J$2:$J$300,出納帳!$E$2:$E$300,集計!J19)</f>
        <v>0</v>
      </c>
    </row>
    <row r="20" spans="5:11" ht="15" customHeight="1">
      <c r="E20" s="119">
        <f>SUMIFS(出納帳!$I$2:$I$300,出納帳!$E$2:$E$300,集計!D20)</f>
        <v>0</v>
      </c>
      <c r="G20" s="22" t="s">
        <v>10</v>
      </c>
      <c r="H20" s="22" t="s">
        <v>20</v>
      </c>
      <c r="I20" s="22" t="s">
        <v>30</v>
      </c>
      <c r="J20" s="22">
        <v>23800</v>
      </c>
      <c r="K20" s="119">
        <f>SUMIFS(出納帳!$J$2:$J$300,出納帳!$E$2:$E$300,集計!J20)</f>
        <v>0</v>
      </c>
    </row>
    <row r="21" spans="5:11" ht="15" customHeight="1">
      <c r="E21" s="119">
        <f>SUMIFS(出納帳!$I$2:$I$300,出納帳!$E$2:$E$300,集計!D21)</f>
        <v>0</v>
      </c>
      <c r="G21" s="22" t="s">
        <v>10</v>
      </c>
      <c r="H21" s="22" t="s">
        <v>20</v>
      </c>
      <c r="I21" s="22" t="s">
        <v>29</v>
      </c>
      <c r="J21" s="22">
        <v>23920</v>
      </c>
      <c r="K21" s="119">
        <f>SUMIFS(出納帳!$J$2:$J$300,出納帳!$E$2:$E$300,集計!J21)</f>
        <v>0</v>
      </c>
    </row>
    <row r="22" spans="5:11" ht="15" customHeight="1">
      <c r="E22" s="119">
        <f>SUMIFS(出納帳!$I$2:$I$300,出納帳!$E$2:$E$300,集計!D22)</f>
        <v>0</v>
      </c>
      <c r="G22" s="22" t="s">
        <v>10</v>
      </c>
      <c r="H22" s="22" t="s">
        <v>20</v>
      </c>
      <c r="I22" s="22" t="s">
        <v>152</v>
      </c>
      <c r="J22" s="22">
        <v>23950</v>
      </c>
      <c r="K22" s="119">
        <f>SUMIFS(出納帳!$J$2:$J$300,出納帳!$E$2:$E$300,集計!J22)</f>
        <v>0</v>
      </c>
    </row>
    <row r="23" spans="5:11" ht="15" customHeight="1">
      <c r="E23" s="119">
        <f>SUMIFS(出納帳!$I$2:$I$300,出納帳!$E$2:$E$300,集計!D23)</f>
        <v>0</v>
      </c>
      <c r="G23" s="22" t="s">
        <v>10</v>
      </c>
      <c r="H23" s="22" t="s">
        <v>28</v>
      </c>
      <c r="I23" s="22" t="s">
        <v>28</v>
      </c>
      <c r="J23" s="22">
        <v>24100</v>
      </c>
      <c r="K23" s="119">
        <f>SUMIFS(出納帳!$J$2:$J$300,出納帳!$E$2:$E$300,集計!J23)</f>
        <v>0</v>
      </c>
    </row>
    <row r="24" spans="5:11" ht="15" customHeight="1">
      <c r="E24" s="119">
        <f>SUMIFS(出納帳!$I$2:$I$300,出納帳!$E$2:$E$300,集計!D24)</f>
        <v>0</v>
      </c>
      <c r="G24" s="22" t="s">
        <v>10</v>
      </c>
      <c r="H24" s="22" t="s">
        <v>27</v>
      </c>
      <c r="I24" s="22" t="s">
        <v>153</v>
      </c>
      <c r="J24" s="22">
        <v>25100</v>
      </c>
      <c r="K24" s="119">
        <f>SUMIFS(出納帳!$J$2:$J$300,出納帳!$E$2:$E$300,集計!J24)</f>
        <v>0</v>
      </c>
    </row>
    <row r="25" spans="5:11" ht="15" customHeight="1">
      <c r="E25" s="119">
        <f>SUMIFS(出納帳!$I$2:$I$300,出納帳!$E$2:$E$300,集計!D25)</f>
        <v>0</v>
      </c>
      <c r="G25" s="22" t="s">
        <v>10</v>
      </c>
      <c r="H25" s="22" t="s">
        <v>26</v>
      </c>
      <c r="I25" s="22" t="s">
        <v>25</v>
      </c>
      <c r="J25" s="22">
        <v>25110</v>
      </c>
      <c r="K25" s="119">
        <f>SUMIFS(出納帳!$J$2:$J$300,出納帳!$E$2:$E$300,集計!J25)</f>
        <v>0</v>
      </c>
    </row>
    <row r="26" spans="5:11" ht="15" customHeight="1">
      <c r="E26" s="119">
        <f>SUMIFS(出納帳!$I$2:$I$300,出納帳!$E$2:$E$300,集計!D26)</f>
        <v>0</v>
      </c>
      <c r="G26" s="22" t="s">
        <v>10</v>
      </c>
      <c r="H26" s="22" t="s">
        <v>24</v>
      </c>
      <c r="I26" s="22" t="s">
        <v>24</v>
      </c>
      <c r="J26" s="22">
        <v>25120</v>
      </c>
      <c r="K26" s="119">
        <f>SUMIFS(出納帳!$J$2:$J$300,出納帳!$E$2:$E$300,集計!J26)</f>
        <v>0</v>
      </c>
    </row>
    <row r="27" spans="5:11" ht="15" customHeight="1">
      <c r="E27" s="119">
        <f>SUMIFS(出納帳!$I$2:$I$300,出納帳!$E$2:$E$300,集計!D27)</f>
        <v>0</v>
      </c>
      <c r="G27" s="22"/>
      <c r="H27" s="22"/>
      <c r="I27" s="22"/>
      <c r="J27" s="22"/>
      <c r="K27" s="119">
        <f>SUMIFS(出納帳!$J$2:$J$300,出納帳!$E$2:$E$300,集計!J27)</f>
        <v>0</v>
      </c>
    </row>
    <row r="28" spans="5:11" ht="15" customHeight="1">
      <c r="E28" s="119">
        <f>SUMIFS(出納帳!$I$2:$I$300,出納帳!$E$2:$E$300,集計!D28)</f>
        <v>0</v>
      </c>
      <c r="G28" s="22"/>
      <c r="H28" s="22"/>
      <c r="I28" s="22"/>
      <c r="J28" s="22"/>
      <c r="K28" s="119">
        <f>SUMIFS(出納帳!$J$2:$J$300,出納帳!$E$2:$E$300,集計!J28)</f>
        <v>0</v>
      </c>
    </row>
    <row r="29" spans="5:11">
      <c r="E29" s="25"/>
      <c r="K29" s="119">
        <f>SUMIFS(出納帳!$J$2:$J$300,出納帳!$E$2:$E$300,集計!J29)</f>
        <v>0</v>
      </c>
    </row>
    <row r="30" spans="5:11">
      <c r="K30" s="119">
        <f>SUMIFS(出納帳!$J$2:$J$300,出納帳!$E$2:$E$300,集計!J30)</f>
        <v>0</v>
      </c>
    </row>
    <row r="31" spans="5:11">
      <c r="K31" s="119">
        <f>SUMIFS(出納帳!$J$2:$J$300,出納帳!$E$2:$E$300,集計!J31)</f>
        <v>0</v>
      </c>
    </row>
    <row r="32" spans="5:11">
      <c r="K32" s="119">
        <f>SUMIFS(出納帳!$J$2:$J$300,出納帳!$E$2:$E$300,集計!J32)</f>
        <v>0</v>
      </c>
    </row>
    <row r="33" spans="11:11">
      <c r="K33" s="119">
        <f>SUMIFS(出納帳!$J$2:$J$300,出納帳!$E$2:$E$300,集計!J33)</f>
        <v>0</v>
      </c>
    </row>
    <row r="34" spans="11:11">
      <c r="K34" s="119">
        <f>SUMIFS(出納帳!$J$2:$J$300,出納帳!$E$2:$E$300,集計!J34)</f>
        <v>0</v>
      </c>
    </row>
    <row r="35" spans="11:11">
      <c r="K35" s="119">
        <f>SUMIFS(出納帳!$J$2:$J$300,出納帳!$E$2:$E$300,集計!J35)</f>
        <v>0</v>
      </c>
    </row>
    <row r="36" spans="11:11">
      <c r="K36" s="119">
        <f>SUMIFS(出納帳!$J$2:$J$300,出納帳!$E$2:$E$300,集計!J36)</f>
        <v>0</v>
      </c>
    </row>
    <row r="37" spans="11:11">
      <c r="K37" s="119">
        <f>SUMIFS(出納帳!$J$2:$J$300,出納帳!$E$2:$E$300,集計!J37)</f>
        <v>0</v>
      </c>
    </row>
    <row r="38" spans="11:11">
      <c r="K38" s="119">
        <f>SUMIFS(出納帳!$J$2:$J$300,出納帳!$E$2:$E$300,集計!J38)</f>
        <v>0</v>
      </c>
    </row>
    <row r="39" spans="11:11">
      <c r="K39" s="119">
        <f>SUMIFS(出納帳!$J$2:$J$300,出納帳!$E$2:$E$300,集計!J39)</f>
        <v>0</v>
      </c>
    </row>
    <row r="40" spans="11:11">
      <c r="K40" s="119">
        <f>SUMIFS(出納帳!$J$2:$J$300,出納帳!$E$2:$E$300,集計!J40)</f>
        <v>0</v>
      </c>
    </row>
  </sheetData>
  <sheetProtection sheet="1" objects="1" scenarios="1"/>
  <phoneticPr fontId="1"/>
  <pageMargins left="0.85" right="0.70866141732283472" top="0.74803149606299213" bottom="0.74803149606299213" header="0.31496062992125984" footer="0.31496062992125984"/>
  <pageSetup paperSize="9" orientation="landscape" horizontalDpi="4294967293" verticalDpi="0" r:id="rId1"/>
  <headerFooter>
    <oddHeader>&amp;C集計&amp;R&amp;D</oddHeader>
    <oddFooter>&amp;C&amp;P/&amp;N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zoomScale="62" zoomScaleNormal="62" workbookViewId="0">
      <selection activeCell="I39" sqref="I39"/>
    </sheetView>
  </sheetViews>
  <sheetFormatPr defaultRowHeight="13.5"/>
  <cols>
    <col min="2" max="2" width="15.25" customWidth="1"/>
    <col min="3" max="3" width="20.25" customWidth="1"/>
    <col min="5" max="5" width="15.5" customWidth="1"/>
    <col min="6" max="6" width="13.875" style="108" customWidth="1"/>
    <col min="7" max="7" width="10" customWidth="1"/>
    <col min="8" max="8" width="15.25" customWidth="1"/>
    <col min="9" max="9" width="24.25" customWidth="1"/>
    <col min="11" max="11" width="14.125" customWidth="1"/>
    <col min="12" max="12" width="13.125" style="108" customWidth="1"/>
    <col min="13" max="13" width="9" style="111"/>
    <col min="14" max="16" width="18" style="111" customWidth="1"/>
    <col min="17" max="17" width="9" style="111"/>
    <col min="18" max="21" width="9" style="10"/>
  </cols>
  <sheetData>
    <row r="1" spans="1:14" ht="27.75" customHeight="1">
      <c r="A1" s="8" t="s">
        <v>137</v>
      </c>
      <c r="B1" s="8" t="s">
        <v>209</v>
      </c>
      <c r="C1" s="8" t="s">
        <v>2</v>
      </c>
      <c r="D1" s="8" t="s">
        <v>4</v>
      </c>
      <c r="E1" s="59" t="s">
        <v>138</v>
      </c>
      <c r="F1" s="117" t="s">
        <v>139</v>
      </c>
      <c r="G1" s="9" t="s">
        <v>137</v>
      </c>
      <c r="H1" s="9" t="s">
        <v>1</v>
      </c>
      <c r="I1" s="9" t="s">
        <v>2</v>
      </c>
      <c r="J1" s="9" t="s">
        <v>4</v>
      </c>
      <c r="K1" s="60" t="s">
        <v>140</v>
      </c>
      <c r="L1" s="122" t="s">
        <v>141</v>
      </c>
      <c r="N1" s="105" t="str">
        <f>HYPERLINK("#メイン!D1","メイン")</f>
        <v>メイン</v>
      </c>
    </row>
    <row r="2" spans="1:14" ht="18" customHeight="1">
      <c r="A2" s="26" t="s">
        <v>7</v>
      </c>
      <c r="B2" s="27" t="s">
        <v>55</v>
      </c>
      <c r="C2" s="27" t="s">
        <v>55</v>
      </c>
      <c r="D2" s="28">
        <v>11000</v>
      </c>
      <c r="E2" s="29"/>
      <c r="F2" s="118">
        <f>SUMIFS(出納帳!$I$2:$I$300,出納帳!$E$2:$E$300,決算!D2)</f>
        <v>0</v>
      </c>
      <c r="G2" s="26" t="s">
        <v>10</v>
      </c>
      <c r="H2" s="27" t="s">
        <v>14</v>
      </c>
      <c r="I2" s="27" t="s">
        <v>54</v>
      </c>
      <c r="J2" s="38">
        <v>21100</v>
      </c>
      <c r="K2" s="29"/>
      <c r="L2" s="119">
        <f>SUMIFS(出納帳!$J$2:$J$300,出納帳!$E$2:$E$300,決算!J2)</f>
        <v>0</v>
      </c>
    </row>
    <row r="3" spans="1:14" ht="18" customHeight="1">
      <c r="A3" s="26" t="s">
        <v>7</v>
      </c>
      <c r="B3" s="27" t="s">
        <v>9</v>
      </c>
      <c r="C3" s="27" t="s">
        <v>9</v>
      </c>
      <c r="D3" s="28">
        <v>11100</v>
      </c>
      <c r="E3" s="29"/>
      <c r="F3" s="118">
        <f>SUMIFS(出納帳!$I$2:$I$300,出納帳!$E$2:$E$300,決算!D3)</f>
        <v>0</v>
      </c>
      <c r="G3" s="26" t="s">
        <v>10</v>
      </c>
      <c r="H3" s="27" t="s">
        <v>14</v>
      </c>
      <c r="I3" s="27" t="s">
        <v>15</v>
      </c>
      <c r="J3" s="38">
        <v>21200</v>
      </c>
      <c r="K3" s="29"/>
      <c r="L3" s="119">
        <f>SUMIFS(出納帳!$J$2:$J$300,出納帳!$E$2:$E$300,決算!J3)</f>
        <v>0</v>
      </c>
    </row>
    <row r="4" spans="1:14" ht="18" customHeight="1">
      <c r="A4" s="26" t="s">
        <v>7</v>
      </c>
      <c r="B4" s="27" t="s">
        <v>9</v>
      </c>
      <c r="C4" s="27" t="s">
        <v>53</v>
      </c>
      <c r="D4" s="28">
        <v>11200</v>
      </c>
      <c r="E4" s="29"/>
      <c r="F4" s="118">
        <f>SUMIFS(出納帳!$I$2:$I$300,出納帳!$E$2:$E$300,決算!D4)</f>
        <v>0</v>
      </c>
      <c r="G4" s="26" t="s">
        <v>10</v>
      </c>
      <c r="H4" s="27" t="s">
        <v>14</v>
      </c>
      <c r="I4" s="27" t="s">
        <v>52</v>
      </c>
      <c r="J4" s="38">
        <v>21300</v>
      </c>
      <c r="K4" s="29"/>
      <c r="L4" s="119">
        <f>SUMIFS(出納帳!$J$2:$J$300,出納帳!$E$2:$E$300,決算!J4)</f>
        <v>0</v>
      </c>
    </row>
    <row r="5" spans="1:14" ht="18" customHeight="1">
      <c r="A5" s="26" t="s">
        <v>7</v>
      </c>
      <c r="B5" s="27" t="s">
        <v>49</v>
      </c>
      <c r="C5" s="27" t="s">
        <v>51</v>
      </c>
      <c r="D5" s="28">
        <v>12100</v>
      </c>
      <c r="E5" s="29"/>
      <c r="F5" s="118">
        <f>SUMIFS(出納帳!$I$2:$I$300,出納帳!$E$2:$E$300,決算!D5)</f>
        <v>0</v>
      </c>
      <c r="G5" s="26" t="s">
        <v>10</v>
      </c>
      <c r="H5" s="27" t="s">
        <v>14</v>
      </c>
      <c r="I5" s="27" t="s">
        <v>50</v>
      </c>
      <c r="J5" s="38">
        <v>21400</v>
      </c>
      <c r="K5" s="29"/>
      <c r="L5" s="119">
        <f>SUMIFS(出納帳!$J$2:$J$300,出納帳!$E$2:$E$300,決算!J5)</f>
        <v>0</v>
      </c>
    </row>
    <row r="6" spans="1:14" ht="18" customHeight="1">
      <c r="A6" s="26" t="s">
        <v>7</v>
      </c>
      <c r="B6" s="27" t="s">
        <v>49</v>
      </c>
      <c r="C6" s="27" t="s">
        <v>48</v>
      </c>
      <c r="D6" s="28">
        <v>12200</v>
      </c>
      <c r="E6" s="29"/>
      <c r="F6" s="118">
        <f>SUMIFS(出納帳!$I$2:$I$300,出納帳!$E$2:$E$300,決算!D6)</f>
        <v>0</v>
      </c>
      <c r="G6" s="26" t="s">
        <v>10</v>
      </c>
      <c r="H6" s="27" t="s">
        <v>14</v>
      </c>
      <c r="I6" s="27" t="s">
        <v>47</v>
      </c>
      <c r="J6" s="38">
        <v>21500</v>
      </c>
      <c r="K6" s="29"/>
      <c r="L6" s="119">
        <f>SUMIFS(出納帳!$J$2:$J$300,出納帳!$E$2:$E$300,決算!J6)</f>
        <v>0</v>
      </c>
    </row>
    <row r="7" spans="1:14" ht="18" customHeight="1">
      <c r="A7" s="26" t="s">
        <v>7</v>
      </c>
      <c r="B7" s="27" t="s">
        <v>17</v>
      </c>
      <c r="C7" s="27" t="s">
        <v>46</v>
      </c>
      <c r="D7" s="28">
        <v>13100</v>
      </c>
      <c r="E7" s="29"/>
      <c r="F7" s="118">
        <f>SUMIFS(出納帳!$I$2:$I$300,出納帳!$E$2:$E$300,決算!D7)</f>
        <v>0</v>
      </c>
      <c r="G7" s="26" t="s">
        <v>10</v>
      </c>
      <c r="H7" s="27" t="s">
        <v>14</v>
      </c>
      <c r="I7" s="27" t="s">
        <v>16</v>
      </c>
      <c r="J7" s="38">
        <v>21600</v>
      </c>
      <c r="K7" s="29"/>
      <c r="L7" s="119">
        <f>SUMIFS(出納帳!$J$2:$J$300,出納帳!$E$2:$E$300,決算!J7)</f>
        <v>0</v>
      </c>
    </row>
    <row r="8" spans="1:14" ht="18" customHeight="1">
      <c r="A8" s="26" t="s">
        <v>7</v>
      </c>
      <c r="B8" s="27" t="s">
        <v>17</v>
      </c>
      <c r="C8" s="27" t="s">
        <v>19</v>
      </c>
      <c r="D8" s="28">
        <v>13200</v>
      </c>
      <c r="E8" s="29"/>
      <c r="F8" s="118">
        <f>SUMIFS(出納帳!$I$2:$I$300,出納帳!$E$2:$E$300,決算!D8)</f>
        <v>0</v>
      </c>
      <c r="G8" s="26" t="s">
        <v>10</v>
      </c>
      <c r="H8" s="27" t="s">
        <v>14</v>
      </c>
      <c r="I8" s="27" t="s">
        <v>45</v>
      </c>
      <c r="J8" s="38">
        <v>21700</v>
      </c>
      <c r="K8" s="29"/>
      <c r="L8" s="119">
        <f>SUMIFS(出納帳!$J$2:$J$300,出納帳!$E$2:$E$300,決算!J8)</f>
        <v>0</v>
      </c>
    </row>
    <row r="9" spans="1:14" ht="18" customHeight="1">
      <c r="A9" s="26" t="s">
        <v>7</v>
      </c>
      <c r="B9" s="27" t="s">
        <v>142</v>
      </c>
      <c r="C9" s="27" t="s">
        <v>18</v>
      </c>
      <c r="D9" s="28">
        <v>13300</v>
      </c>
      <c r="E9" s="29"/>
      <c r="F9" s="118">
        <f>SUMIFS(出納帳!$I$2:$I$300,出納帳!$E$2:$E$300,決算!D9)</f>
        <v>0</v>
      </c>
      <c r="G9" s="26" t="s">
        <v>10</v>
      </c>
      <c r="H9" s="27" t="s">
        <v>14</v>
      </c>
      <c r="I9" s="27" t="s">
        <v>43</v>
      </c>
      <c r="J9" s="38">
        <v>21800</v>
      </c>
      <c r="K9" s="29"/>
      <c r="L9" s="119">
        <f>SUMIFS(出納帳!$J$2:$J$300,出納帳!$E$2:$E$300,決算!J9)</f>
        <v>0</v>
      </c>
    </row>
    <row r="10" spans="1:14" ht="18" customHeight="1">
      <c r="A10" s="26" t="s">
        <v>7</v>
      </c>
      <c r="B10" s="27" t="s">
        <v>42</v>
      </c>
      <c r="C10" s="27" t="s">
        <v>42</v>
      </c>
      <c r="D10" s="28">
        <v>14100</v>
      </c>
      <c r="E10" s="29"/>
      <c r="F10" s="118">
        <f>SUMIFS(出納帳!$I$2:$I$300,出納帳!$E$2:$E$300,決算!D10)</f>
        <v>0</v>
      </c>
      <c r="G10" s="26" t="s">
        <v>10</v>
      </c>
      <c r="H10" s="27" t="s">
        <v>14</v>
      </c>
      <c r="I10" s="27" t="s">
        <v>41</v>
      </c>
      <c r="J10" s="38">
        <v>21801</v>
      </c>
      <c r="K10" s="29"/>
      <c r="L10" s="119">
        <f>SUMIFS(出納帳!$J$2:$J$300,出納帳!$E$2:$E$300,決算!J10)</f>
        <v>0</v>
      </c>
    </row>
    <row r="11" spans="1:14" ht="18" customHeight="1">
      <c r="A11" s="26" t="s">
        <v>7</v>
      </c>
      <c r="B11" s="27" t="s">
        <v>38</v>
      </c>
      <c r="C11" s="27" t="s">
        <v>40</v>
      </c>
      <c r="D11" s="28">
        <v>15500</v>
      </c>
      <c r="E11" s="29"/>
      <c r="F11" s="118">
        <f>SUMIFS(出納帳!$I$2:$I$300,出納帳!$E$2:$E$300,決算!D11)</f>
        <v>0</v>
      </c>
      <c r="G11" s="26" t="s">
        <v>10</v>
      </c>
      <c r="H11" s="27" t="s">
        <v>14</v>
      </c>
      <c r="I11" s="27" t="s">
        <v>39</v>
      </c>
      <c r="J11" s="38">
        <v>21900</v>
      </c>
      <c r="K11" s="29"/>
      <c r="L11" s="119">
        <f>SUMIFS(出納帳!$J$2:$J$300,出納帳!$E$2:$E$300,決算!J11)</f>
        <v>0</v>
      </c>
    </row>
    <row r="12" spans="1:14" ht="18" customHeight="1">
      <c r="A12" s="26" t="s">
        <v>7</v>
      </c>
      <c r="B12" s="27" t="s">
        <v>38</v>
      </c>
      <c r="C12" s="27" t="s">
        <v>37</v>
      </c>
      <c r="D12" s="28">
        <v>15600</v>
      </c>
      <c r="E12" s="29"/>
      <c r="F12" s="118">
        <f>SUMIFS(出納帳!$I$2:$I$300,出納帳!$E$2:$E$300,決算!D12)</f>
        <v>0</v>
      </c>
      <c r="G12" s="26" t="s">
        <v>10</v>
      </c>
      <c r="H12" s="27" t="s">
        <v>11</v>
      </c>
      <c r="I12" s="27" t="s">
        <v>36</v>
      </c>
      <c r="J12" s="38">
        <v>22100</v>
      </c>
      <c r="K12" s="29"/>
      <c r="L12" s="119">
        <f>SUMIFS(出納帳!$J$2:$J$300,出納帳!$E$2:$E$300,決算!J12)</f>
        <v>0</v>
      </c>
    </row>
    <row r="13" spans="1:14" ht="18" customHeight="1">
      <c r="A13" s="26" t="s">
        <v>7</v>
      </c>
      <c r="B13" s="27" t="s">
        <v>12</v>
      </c>
      <c r="C13" s="27" t="s">
        <v>35</v>
      </c>
      <c r="D13" s="28">
        <v>16100</v>
      </c>
      <c r="E13" s="29"/>
      <c r="F13" s="118">
        <f>SUMIFS(出納帳!$I$2:$I$300,出納帳!$E$2:$E$300,決算!D13)</f>
        <v>0</v>
      </c>
      <c r="G13" s="26" t="s">
        <v>10</v>
      </c>
      <c r="H13" s="27" t="s">
        <v>20</v>
      </c>
      <c r="I13" s="27" t="s">
        <v>34</v>
      </c>
      <c r="J13" s="38">
        <v>23100</v>
      </c>
      <c r="K13" s="29"/>
      <c r="L13" s="119">
        <f>SUMIFS(出納帳!$J$2:$J$300,出納帳!$E$2:$E$300,決算!J13)</f>
        <v>0</v>
      </c>
    </row>
    <row r="14" spans="1:14" ht="18" customHeight="1">
      <c r="A14" s="26" t="s">
        <v>7</v>
      </c>
      <c r="B14" s="27" t="s">
        <v>12</v>
      </c>
      <c r="C14" s="27" t="s">
        <v>13</v>
      </c>
      <c r="D14" s="28">
        <v>16200</v>
      </c>
      <c r="E14" s="29"/>
      <c r="F14" s="118">
        <f>SUMIFS(出納帳!$I$2:$I$300,出納帳!$E$2:$E$300,決算!D14)</f>
        <v>0</v>
      </c>
      <c r="G14" s="26" t="s">
        <v>10</v>
      </c>
      <c r="H14" s="27" t="s">
        <v>20</v>
      </c>
      <c r="I14" s="27" t="s">
        <v>21</v>
      </c>
      <c r="J14" s="38">
        <v>23200</v>
      </c>
      <c r="K14" s="29"/>
      <c r="L14" s="119">
        <f>SUMIFS(出納帳!$J$2:$J$300,出納帳!$E$2:$E$300,決算!J14)</f>
        <v>0</v>
      </c>
    </row>
    <row r="15" spans="1:14" ht="18" customHeight="1">
      <c r="A15" s="30"/>
      <c r="B15" s="31"/>
      <c r="C15" s="31"/>
      <c r="D15" s="32"/>
      <c r="E15" s="33"/>
      <c r="F15" s="118">
        <f>SUMIFS(出納帳!$I$2:$I$300,出納帳!$E$2:$E$300,決算!D15)</f>
        <v>0</v>
      </c>
      <c r="G15" s="26" t="s">
        <v>10</v>
      </c>
      <c r="H15" s="27" t="s">
        <v>20</v>
      </c>
      <c r="I15" s="27" t="s">
        <v>143</v>
      </c>
      <c r="J15" s="38">
        <v>23310</v>
      </c>
      <c r="K15" s="29"/>
      <c r="L15" s="119">
        <f>SUMIFS(出納帳!$J$2:$J$300,出納帳!$E$2:$E$300,決算!J15)</f>
        <v>0</v>
      </c>
    </row>
    <row r="16" spans="1:14" ht="18" customHeight="1">
      <c r="A16" s="34"/>
      <c r="B16" s="35"/>
      <c r="C16" s="35"/>
      <c r="D16" s="36"/>
      <c r="E16" s="37"/>
      <c r="F16" s="118">
        <f>SUMIFS(出納帳!$I$2:$I$300,出納帳!$E$2:$E$300,決算!D16)</f>
        <v>0</v>
      </c>
      <c r="G16" s="26" t="s">
        <v>10</v>
      </c>
      <c r="H16" s="27" t="s">
        <v>20</v>
      </c>
      <c r="I16" s="27" t="s">
        <v>22</v>
      </c>
      <c r="J16" s="38">
        <v>23400</v>
      </c>
      <c r="K16" s="29"/>
      <c r="L16" s="119">
        <f>SUMIFS(出納帳!$J$2:$J$300,出納帳!$E$2:$E$300,決算!J16)</f>
        <v>0</v>
      </c>
    </row>
    <row r="17" spans="1:12" ht="18" customHeight="1">
      <c r="A17" s="34"/>
      <c r="B17" s="35"/>
      <c r="C17" s="35"/>
      <c r="D17" s="36"/>
      <c r="E17" s="37"/>
      <c r="F17" s="118">
        <f>SUMIFS(出納帳!$I$2:$I$300,出納帳!$E$2:$E$300,決算!D17)</f>
        <v>0</v>
      </c>
      <c r="G17" s="26" t="s">
        <v>10</v>
      </c>
      <c r="H17" s="27" t="s">
        <v>20</v>
      </c>
      <c r="I17" s="27" t="s">
        <v>33</v>
      </c>
      <c r="J17" s="38">
        <v>23500</v>
      </c>
      <c r="K17" s="29"/>
      <c r="L17" s="119">
        <f>SUMIFS(出納帳!$J$2:$J$300,出納帳!$E$2:$E$300,決算!J17)</f>
        <v>0</v>
      </c>
    </row>
    <row r="18" spans="1:12" ht="18" customHeight="1">
      <c r="A18" s="34"/>
      <c r="B18" s="35"/>
      <c r="C18" s="35"/>
      <c r="D18" s="36"/>
      <c r="E18" s="37"/>
      <c r="F18" s="118">
        <f>SUMIFS(出納帳!$I$2:$I$300,出納帳!$E$2:$E$300,決算!D18)</f>
        <v>0</v>
      </c>
      <c r="G18" s="26" t="s">
        <v>10</v>
      </c>
      <c r="H18" s="27" t="s">
        <v>20</v>
      </c>
      <c r="I18" s="27" t="s">
        <v>32</v>
      </c>
      <c r="J18" s="38">
        <v>23600</v>
      </c>
      <c r="K18" s="29"/>
      <c r="L18" s="119">
        <f>SUMIFS(出納帳!$J$2:$J$300,出納帳!$E$2:$E$300,決算!J18)</f>
        <v>0</v>
      </c>
    </row>
    <row r="19" spans="1:12" ht="18" customHeight="1">
      <c r="A19" s="34"/>
      <c r="B19" s="35"/>
      <c r="C19" s="35"/>
      <c r="D19" s="36"/>
      <c r="E19" s="37"/>
      <c r="F19" s="118">
        <f>SUMIFS(出納帳!$I$2:$I$300,出納帳!$E$2:$E$300,決算!D19)</f>
        <v>0</v>
      </c>
      <c r="G19" s="26" t="s">
        <v>10</v>
      </c>
      <c r="H19" s="27" t="s">
        <v>20</v>
      </c>
      <c r="I19" s="27" t="s">
        <v>31</v>
      </c>
      <c r="J19" s="38">
        <v>23700</v>
      </c>
      <c r="K19" s="29"/>
      <c r="L19" s="119">
        <f>SUMIFS(出納帳!$J$2:$J$300,出納帳!$E$2:$E$300,決算!J19)</f>
        <v>0</v>
      </c>
    </row>
    <row r="20" spans="1:12" ht="18" customHeight="1">
      <c r="A20" s="34"/>
      <c r="B20" s="35"/>
      <c r="C20" s="35"/>
      <c r="D20" s="36"/>
      <c r="E20" s="37"/>
      <c r="F20" s="118">
        <f>SUMIFS(出納帳!$I$2:$I$300,出納帳!$E$2:$E$300,決算!D20)</f>
        <v>0</v>
      </c>
      <c r="G20" s="26" t="s">
        <v>10</v>
      </c>
      <c r="H20" s="27" t="s">
        <v>20</v>
      </c>
      <c r="I20" s="27" t="s">
        <v>30</v>
      </c>
      <c r="J20" s="38">
        <v>23800</v>
      </c>
      <c r="K20" s="29"/>
      <c r="L20" s="119">
        <f>SUMIFS(出納帳!$J$2:$J$300,出納帳!$E$2:$E$300,決算!J20)</f>
        <v>0</v>
      </c>
    </row>
    <row r="21" spans="1:12" ht="18" customHeight="1">
      <c r="A21" s="34"/>
      <c r="B21" s="35"/>
      <c r="C21" s="35"/>
      <c r="D21" s="36"/>
      <c r="E21" s="37"/>
      <c r="F21" s="118">
        <f>SUMIFS(出納帳!$I$2:$I$300,出納帳!$E$2:$E$300,決算!D21)</f>
        <v>0</v>
      </c>
      <c r="G21" s="26" t="s">
        <v>10</v>
      </c>
      <c r="H21" s="27" t="s">
        <v>20</v>
      </c>
      <c r="I21" s="27" t="s">
        <v>29</v>
      </c>
      <c r="J21" s="38">
        <v>23920</v>
      </c>
      <c r="K21" s="29"/>
      <c r="L21" s="119">
        <f>SUMIFS(出納帳!$J$2:$J$300,出納帳!$E$2:$E$300,決算!J21)</f>
        <v>0</v>
      </c>
    </row>
    <row r="22" spans="1:12" ht="18" customHeight="1">
      <c r="A22" s="34"/>
      <c r="B22" s="35"/>
      <c r="C22" s="35"/>
      <c r="D22" s="36"/>
      <c r="E22" s="37"/>
      <c r="F22" s="118">
        <f>SUMIFS(出納帳!$I$2:$I$300,出納帳!$E$2:$E$300,決算!D22)</f>
        <v>0</v>
      </c>
      <c r="G22" s="26" t="s">
        <v>10</v>
      </c>
      <c r="H22" s="27" t="s">
        <v>20</v>
      </c>
      <c r="I22" s="27" t="s">
        <v>144</v>
      </c>
      <c r="J22" s="38">
        <v>23950</v>
      </c>
      <c r="K22" s="29"/>
      <c r="L22" s="119">
        <f>SUMIFS(出納帳!$J$2:$J$300,出納帳!$E$2:$E$300,決算!J22)</f>
        <v>0</v>
      </c>
    </row>
    <row r="23" spans="1:12" ht="18" customHeight="1">
      <c r="A23" s="34"/>
      <c r="B23" s="35"/>
      <c r="C23" s="35"/>
      <c r="D23" s="36"/>
      <c r="E23" s="37"/>
      <c r="F23" s="118">
        <f>SUMIFS(出納帳!$I$2:$I$300,出納帳!$E$2:$E$300,決算!D23)</f>
        <v>0</v>
      </c>
      <c r="G23" s="26" t="s">
        <v>10</v>
      </c>
      <c r="H23" s="27" t="s">
        <v>28</v>
      </c>
      <c r="I23" s="27" t="s">
        <v>28</v>
      </c>
      <c r="J23" s="38">
        <v>24100</v>
      </c>
      <c r="K23" s="29"/>
      <c r="L23" s="119">
        <f>SUMIFS(出納帳!$J$2:$J$300,出納帳!$E$2:$E$300,決算!J23)</f>
        <v>0</v>
      </c>
    </row>
    <row r="24" spans="1:12" ht="18" customHeight="1">
      <c r="A24" s="34"/>
      <c r="B24" s="35"/>
      <c r="C24" s="35"/>
      <c r="D24" s="36"/>
      <c r="E24" s="37"/>
      <c r="F24" s="118">
        <f>SUMIFS(出納帳!$I$2:$I$300,出納帳!$E$2:$E$300,決算!D24)</f>
        <v>0</v>
      </c>
      <c r="G24" s="26" t="s">
        <v>10</v>
      </c>
      <c r="H24" s="27" t="s">
        <v>27</v>
      </c>
      <c r="I24" s="27" t="s">
        <v>145</v>
      </c>
      <c r="J24" s="38">
        <v>25100</v>
      </c>
      <c r="K24" s="29"/>
      <c r="L24" s="119">
        <f>SUMIFS(出納帳!$J$2:$J$300,出納帳!$E$2:$E$300,決算!J24)</f>
        <v>0</v>
      </c>
    </row>
    <row r="25" spans="1:12" ht="18" customHeight="1">
      <c r="A25" s="34"/>
      <c r="B25" s="35"/>
      <c r="C25" s="35"/>
      <c r="D25" s="36"/>
      <c r="E25" s="37"/>
      <c r="F25" s="118">
        <f>SUMIFS(出納帳!$I$2:$I$300,出納帳!$E$2:$E$300,決算!D25)</f>
        <v>0</v>
      </c>
      <c r="G25" s="26" t="s">
        <v>10</v>
      </c>
      <c r="H25" s="27" t="s">
        <v>26</v>
      </c>
      <c r="I25" s="27" t="s">
        <v>25</v>
      </c>
      <c r="J25" s="38">
        <v>25110</v>
      </c>
      <c r="K25" s="29"/>
      <c r="L25" s="119">
        <f>SUMIFS(出納帳!$J$2:$J$300,出納帳!$E$2:$E$300,決算!J25)</f>
        <v>0</v>
      </c>
    </row>
    <row r="26" spans="1:12" ht="18" customHeight="1">
      <c r="A26" s="34"/>
      <c r="B26" s="35"/>
      <c r="C26" s="35"/>
      <c r="D26" s="36"/>
      <c r="E26" s="37"/>
      <c r="F26" s="119">
        <f>SUMIFS(出納帳!$I$2:$I$300,出納帳!$E$2:$E$300,決算!D26)</f>
        <v>0</v>
      </c>
      <c r="G26" s="26" t="s">
        <v>10</v>
      </c>
      <c r="H26" s="27" t="s">
        <v>24</v>
      </c>
      <c r="I26" s="27" t="s">
        <v>24</v>
      </c>
      <c r="J26" s="38">
        <v>25120</v>
      </c>
      <c r="K26" s="29"/>
      <c r="L26" s="119">
        <f>SUMIFS(出納帳!$J$2:$J$300,出納帳!$E$2:$E$300,決算!J26)</f>
        <v>0</v>
      </c>
    </row>
    <row r="27" spans="1:12" ht="18" customHeight="1">
      <c r="A27" s="37"/>
      <c r="B27" s="37"/>
      <c r="C27" s="37"/>
      <c r="D27" s="37"/>
      <c r="E27" s="37"/>
      <c r="F27" s="120">
        <f>SUMIFS(出納帳!$I$2:$I$300,出納帳!$E$2:$E$300,決算!D27)</f>
        <v>0</v>
      </c>
      <c r="G27" s="25"/>
      <c r="H27" s="25"/>
      <c r="I27" s="25"/>
      <c r="J27" s="25"/>
      <c r="K27" s="25"/>
      <c r="L27" s="119">
        <f>SUMIFS(出納帳!$J$2:$J$300,出納帳!$E$2:$E$300,決算!J27)</f>
        <v>0</v>
      </c>
    </row>
    <row r="28" spans="1:12" ht="18" customHeight="1">
      <c r="A28" s="37"/>
      <c r="B28" s="37"/>
      <c r="C28" s="37"/>
      <c r="D28" s="37"/>
      <c r="E28" s="37"/>
      <c r="F28" s="120">
        <f>SUMIFS(出納帳!$I$2:$I$300,出納帳!$E$2:$E$300,決算!D28)</f>
        <v>0</v>
      </c>
      <c r="G28" s="25"/>
      <c r="H28" s="25"/>
      <c r="I28" s="25"/>
      <c r="J28" s="25"/>
      <c r="K28" s="25"/>
      <c r="L28" s="119">
        <f>SUMIFS(出納帳!$J$2:$J$300,出納帳!$E$2:$E$300,決算!J28)</f>
        <v>0</v>
      </c>
    </row>
    <row r="29" spans="1:12" ht="18" customHeight="1">
      <c r="A29" s="37"/>
      <c r="B29" s="37"/>
      <c r="C29" s="37"/>
      <c r="D29" s="37"/>
      <c r="E29" s="37"/>
      <c r="F29" s="204">
        <f>SUMIFS(出納帳!$I$2:$I$300,出納帳!$E$2:$E$300,決算!D29)</f>
        <v>0</v>
      </c>
      <c r="G29" s="25"/>
      <c r="H29" s="25"/>
      <c r="I29" s="25"/>
      <c r="J29" s="25"/>
      <c r="K29" s="25"/>
      <c r="L29" s="119">
        <f>SUMIFS(出納帳!$J$2:$J$300,出納帳!$E$2:$E$300,決算!J29)</f>
        <v>0</v>
      </c>
    </row>
    <row r="30" spans="1:12" ht="18" customHeight="1">
      <c r="A30" s="25"/>
      <c r="B30" s="25"/>
      <c r="C30" s="25"/>
      <c r="D30" s="25"/>
      <c r="E30" s="25"/>
      <c r="G30" s="25"/>
      <c r="H30" s="25"/>
      <c r="I30" s="25"/>
      <c r="J30" s="25"/>
      <c r="K30" s="25"/>
    </row>
    <row r="31" spans="1:12" ht="18" customHeight="1">
      <c r="E31" s="121" t="s">
        <v>154</v>
      </c>
      <c r="F31" s="121" t="s">
        <v>155</v>
      </c>
      <c r="G31" s="25"/>
      <c r="H31" s="25"/>
      <c r="I31" s="25"/>
      <c r="J31" s="25"/>
      <c r="K31" s="121" t="s">
        <v>156</v>
      </c>
    </row>
    <row r="32" spans="1:12" ht="18" customHeight="1">
      <c r="E32" s="110">
        <f>SUM(F2:F14)</f>
        <v>0</v>
      </c>
      <c r="F32" s="110">
        <f>SUM(L2:L26)</f>
        <v>0</v>
      </c>
      <c r="G32" s="25"/>
      <c r="H32" s="25"/>
      <c r="I32" s="25"/>
      <c r="J32" s="25"/>
      <c r="K32" s="110">
        <f>E32-F32</f>
        <v>0</v>
      </c>
    </row>
    <row r="33" ht="18" customHeight="1"/>
    <row r="34" ht="18" customHeight="1"/>
    <row r="35" ht="18" customHeight="1"/>
  </sheetData>
  <sheetProtection sheet="1" objects="1" scenarios="1"/>
  <phoneticPr fontId="1"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headerFooter>
    <oddHeader>&amp;C決算&amp;R&amp;D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B1:V38"/>
  <sheetViews>
    <sheetView zoomScale="77" zoomScaleNormal="77" workbookViewId="0">
      <selection activeCell="E29" sqref="E29"/>
    </sheetView>
  </sheetViews>
  <sheetFormatPr defaultRowHeight="13.5"/>
  <cols>
    <col min="1" max="1" width="2.75" style="1" customWidth="1"/>
    <col min="2" max="2" width="13.625" style="39" customWidth="1"/>
    <col min="3" max="3" width="17" style="40" customWidth="1"/>
    <col min="4" max="4" width="24" style="40" customWidth="1"/>
    <col min="5" max="5" width="13.625" style="39" customWidth="1"/>
    <col min="6" max="7" width="15.625" style="39" customWidth="1"/>
    <col min="8" max="8" width="21.625" style="39" customWidth="1"/>
    <col min="9" max="9" width="13.625" style="39" customWidth="1"/>
    <col min="10" max="10" width="3.25" style="15" hidden="1" customWidth="1"/>
    <col min="11" max="13" width="13.625" style="116" customWidth="1"/>
    <col min="14" max="14" width="17.125" style="43" customWidth="1"/>
    <col min="15" max="16" width="9" style="43"/>
    <col min="17" max="17" width="9" style="43" customWidth="1"/>
    <col min="18" max="21" width="9" style="43"/>
    <col min="22" max="22" width="9" style="114"/>
    <col min="23" max="16384" width="9" style="1"/>
  </cols>
  <sheetData>
    <row r="1" spans="2:15" ht="30.75" customHeight="1">
      <c r="B1" s="182" t="s">
        <v>157</v>
      </c>
      <c r="C1" s="182" t="s">
        <v>158</v>
      </c>
      <c r="D1" s="182" t="s">
        <v>159</v>
      </c>
      <c r="E1" s="183" t="s">
        <v>160</v>
      </c>
      <c r="F1" s="193" t="s">
        <v>161</v>
      </c>
      <c r="G1" s="193" t="s">
        <v>162</v>
      </c>
      <c r="H1" s="193" t="s">
        <v>163</v>
      </c>
      <c r="I1" s="194" t="s">
        <v>164</v>
      </c>
      <c r="J1" s="21"/>
      <c r="K1" s="112" t="s">
        <v>206</v>
      </c>
      <c r="L1" s="112" t="s">
        <v>207</v>
      </c>
      <c r="M1" s="113" t="s">
        <v>208</v>
      </c>
      <c r="N1" s="105" t="str">
        <f>HYPERLINK("#メイン!D1","メイン")</f>
        <v>メイン</v>
      </c>
    </row>
    <row r="2" spans="2:15" ht="18" customHeight="1">
      <c r="B2" s="184" t="s">
        <v>7</v>
      </c>
      <c r="C2" s="185" t="s">
        <v>55</v>
      </c>
      <c r="D2" s="185" t="s">
        <v>55</v>
      </c>
      <c r="E2" s="186">
        <v>11000</v>
      </c>
      <c r="F2" s="184" t="s">
        <v>10</v>
      </c>
      <c r="G2" s="185" t="s">
        <v>14</v>
      </c>
      <c r="H2" s="185" t="s">
        <v>54</v>
      </c>
      <c r="I2" s="186">
        <v>21100</v>
      </c>
      <c r="J2" s="14"/>
      <c r="K2" s="45">
        <f ca="1">YEAR(TODAY())-1</f>
        <v>2020</v>
      </c>
      <c r="L2" s="45">
        <v>1</v>
      </c>
      <c r="M2" s="48">
        <v>1</v>
      </c>
    </row>
    <row r="3" spans="2:15" ht="18" customHeight="1">
      <c r="B3" s="187" t="s">
        <v>7</v>
      </c>
      <c r="C3" s="188" t="s">
        <v>9</v>
      </c>
      <c r="D3" s="188" t="s">
        <v>9</v>
      </c>
      <c r="E3" s="189">
        <v>11100</v>
      </c>
      <c r="F3" s="187" t="s">
        <v>10</v>
      </c>
      <c r="G3" s="188" t="s">
        <v>14</v>
      </c>
      <c r="H3" s="188" t="s">
        <v>15</v>
      </c>
      <c r="I3" s="189">
        <v>21200</v>
      </c>
      <c r="J3" s="14"/>
      <c r="K3" s="45">
        <f ca="1">YEAR(TODAY())</f>
        <v>2021</v>
      </c>
      <c r="L3" s="45">
        <v>2</v>
      </c>
      <c r="M3" s="48">
        <v>2</v>
      </c>
      <c r="N3" s="206"/>
    </row>
    <row r="4" spans="2:15" ht="18" customHeight="1">
      <c r="B4" s="184" t="s">
        <v>7</v>
      </c>
      <c r="C4" s="185" t="s">
        <v>9</v>
      </c>
      <c r="D4" s="185" t="s">
        <v>53</v>
      </c>
      <c r="E4" s="186">
        <v>11200</v>
      </c>
      <c r="F4" s="184" t="s">
        <v>10</v>
      </c>
      <c r="G4" s="185" t="s">
        <v>14</v>
      </c>
      <c r="H4" s="185" t="s">
        <v>52</v>
      </c>
      <c r="I4" s="186">
        <v>21300</v>
      </c>
      <c r="J4" s="14"/>
      <c r="K4" s="45">
        <f ca="1">YEAR(TODAY())+1</f>
        <v>2022</v>
      </c>
      <c r="L4" s="45">
        <v>3</v>
      </c>
      <c r="M4" s="48">
        <v>3</v>
      </c>
      <c r="N4" s="206"/>
    </row>
    <row r="5" spans="2:15" ht="18" customHeight="1">
      <c r="B5" s="187" t="s">
        <v>7</v>
      </c>
      <c r="C5" s="188" t="s">
        <v>49</v>
      </c>
      <c r="D5" s="188" t="s">
        <v>51</v>
      </c>
      <c r="E5" s="189">
        <v>12100</v>
      </c>
      <c r="F5" s="187" t="s">
        <v>10</v>
      </c>
      <c r="G5" s="188" t="s">
        <v>14</v>
      </c>
      <c r="H5" s="188" t="s">
        <v>50</v>
      </c>
      <c r="I5" s="189">
        <v>21400</v>
      </c>
      <c r="J5" s="14"/>
      <c r="K5" s="49"/>
      <c r="L5" s="45">
        <v>4</v>
      </c>
      <c r="M5" s="48">
        <v>4</v>
      </c>
      <c r="N5" s="206"/>
    </row>
    <row r="6" spans="2:15" ht="18" customHeight="1">
      <c r="B6" s="184" t="s">
        <v>7</v>
      </c>
      <c r="C6" s="185" t="s">
        <v>49</v>
      </c>
      <c r="D6" s="185" t="s">
        <v>48</v>
      </c>
      <c r="E6" s="186">
        <v>12200</v>
      </c>
      <c r="F6" s="184" t="s">
        <v>10</v>
      </c>
      <c r="G6" s="185" t="s">
        <v>14</v>
      </c>
      <c r="H6" s="185" t="s">
        <v>47</v>
      </c>
      <c r="I6" s="186">
        <v>21500</v>
      </c>
      <c r="J6" s="14"/>
      <c r="K6" s="49"/>
      <c r="L6" s="45">
        <v>5</v>
      </c>
      <c r="M6" s="48">
        <v>5</v>
      </c>
      <c r="N6" s="206"/>
    </row>
    <row r="7" spans="2:15" ht="18" customHeight="1">
      <c r="B7" s="187" t="s">
        <v>7</v>
      </c>
      <c r="C7" s="188" t="s">
        <v>17</v>
      </c>
      <c r="D7" s="188" t="s">
        <v>46</v>
      </c>
      <c r="E7" s="189">
        <v>13100</v>
      </c>
      <c r="F7" s="187" t="s">
        <v>10</v>
      </c>
      <c r="G7" s="188" t="s">
        <v>14</v>
      </c>
      <c r="H7" s="188" t="s">
        <v>16</v>
      </c>
      <c r="I7" s="189">
        <v>21600</v>
      </c>
      <c r="J7" s="14"/>
      <c r="K7" s="49"/>
      <c r="L7" s="45">
        <v>6</v>
      </c>
      <c r="M7" s="48">
        <v>6</v>
      </c>
      <c r="N7" s="206"/>
    </row>
    <row r="8" spans="2:15" ht="18" customHeight="1">
      <c r="B8" s="184" t="s">
        <v>7</v>
      </c>
      <c r="C8" s="185" t="s">
        <v>17</v>
      </c>
      <c r="D8" s="185" t="s">
        <v>19</v>
      </c>
      <c r="E8" s="186">
        <v>13200</v>
      </c>
      <c r="F8" s="184" t="s">
        <v>10</v>
      </c>
      <c r="G8" s="185" t="s">
        <v>14</v>
      </c>
      <c r="H8" s="185" t="s">
        <v>45</v>
      </c>
      <c r="I8" s="186">
        <v>21700</v>
      </c>
      <c r="J8" s="14"/>
      <c r="K8" s="49"/>
      <c r="L8" s="45">
        <v>7</v>
      </c>
      <c r="M8" s="48">
        <v>7</v>
      </c>
      <c r="N8" s="206"/>
    </row>
    <row r="9" spans="2:15" ht="18" customHeight="1">
      <c r="B9" s="187" t="s">
        <v>7</v>
      </c>
      <c r="C9" s="188" t="s">
        <v>44</v>
      </c>
      <c r="D9" s="188" t="s">
        <v>18</v>
      </c>
      <c r="E9" s="189">
        <v>13300</v>
      </c>
      <c r="F9" s="187" t="s">
        <v>10</v>
      </c>
      <c r="G9" s="188" t="s">
        <v>14</v>
      </c>
      <c r="H9" s="188" t="s">
        <v>43</v>
      </c>
      <c r="I9" s="189">
        <v>21800</v>
      </c>
      <c r="J9" s="14"/>
      <c r="K9" s="49"/>
      <c r="L9" s="45">
        <v>8</v>
      </c>
      <c r="M9" s="48">
        <v>8</v>
      </c>
      <c r="N9" s="206"/>
      <c r="O9" s="115"/>
    </row>
    <row r="10" spans="2:15" ht="18" customHeight="1">
      <c r="B10" s="184" t="s">
        <v>7</v>
      </c>
      <c r="C10" s="185" t="s">
        <v>42</v>
      </c>
      <c r="D10" s="185" t="s">
        <v>42</v>
      </c>
      <c r="E10" s="186">
        <v>14100</v>
      </c>
      <c r="F10" s="184" t="s">
        <v>10</v>
      </c>
      <c r="G10" s="185" t="s">
        <v>14</v>
      </c>
      <c r="H10" s="185" t="s">
        <v>41</v>
      </c>
      <c r="I10" s="186">
        <v>21801</v>
      </c>
      <c r="J10" s="14"/>
      <c r="K10" s="49"/>
      <c r="L10" s="45">
        <v>9</v>
      </c>
      <c r="M10" s="48">
        <v>9</v>
      </c>
    </row>
    <row r="11" spans="2:15" ht="18" customHeight="1">
      <c r="B11" s="187" t="s">
        <v>7</v>
      </c>
      <c r="C11" s="188" t="s">
        <v>38</v>
      </c>
      <c r="D11" s="188" t="s">
        <v>40</v>
      </c>
      <c r="E11" s="189">
        <v>15500</v>
      </c>
      <c r="F11" s="187" t="s">
        <v>10</v>
      </c>
      <c r="G11" s="188" t="s">
        <v>14</v>
      </c>
      <c r="H11" s="188" t="s">
        <v>39</v>
      </c>
      <c r="I11" s="189">
        <v>21900</v>
      </c>
      <c r="J11" s="14"/>
      <c r="K11" s="49"/>
      <c r="L11" s="45">
        <v>10</v>
      </c>
      <c r="M11" s="48">
        <v>10</v>
      </c>
    </row>
    <row r="12" spans="2:15" ht="18" customHeight="1">
      <c r="B12" s="184" t="s">
        <v>7</v>
      </c>
      <c r="C12" s="185" t="s">
        <v>38</v>
      </c>
      <c r="D12" s="185" t="s">
        <v>37</v>
      </c>
      <c r="E12" s="186">
        <v>15600</v>
      </c>
      <c r="F12" s="184" t="s">
        <v>10</v>
      </c>
      <c r="G12" s="185" t="s">
        <v>11</v>
      </c>
      <c r="H12" s="185" t="s">
        <v>36</v>
      </c>
      <c r="I12" s="186">
        <v>22100</v>
      </c>
      <c r="J12" s="14"/>
      <c r="K12" s="49"/>
      <c r="L12" s="45">
        <v>11</v>
      </c>
      <c r="M12" s="48">
        <v>11</v>
      </c>
    </row>
    <row r="13" spans="2:15" ht="18" customHeight="1">
      <c r="B13" s="187" t="s">
        <v>7</v>
      </c>
      <c r="C13" s="188" t="s">
        <v>12</v>
      </c>
      <c r="D13" s="188" t="s">
        <v>35</v>
      </c>
      <c r="E13" s="189">
        <v>16100</v>
      </c>
      <c r="F13" s="187" t="s">
        <v>10</v>
      </c>
      <c r="G13" s="188" t="s">
        <v>20</v>
      </c>
      <c r="H13" s="188" t="s">
        <v>34</v>
      </c>
      <c r="I13" s="189">
        <v>23100</v>
      </c>
      <c r="J13" s="14"/>
      <c r="K13" s="49"/>
      <c r="L13" s="45">
        <v>12</v>
      </c>
      <c r="M13" s="48">
        <v>12</v>
      </c>
    </row>
    <row r="14" spans="2:15" ht="18" customHeight="1">
      <c r="B14" s="190" t="s">
        <v>7</v>
      </c>
      <c r="C14" s="191" t="s">
        <v>12</v>
      </c>
      <c r="D14" s="191" t="s">
        <v>13</v>
      </c>
      <c r="E14" s="192">
        <v>16200</v>
      </c>
      <c r="F14" s="184" t="s">
        <v>10</v>
      </c>
      <c r="G14" s="185" t="s">
        <v>20</v>
      </c>
      <c r="H14" s="185" t="s">
        <v>21</v>
      </c>
      <c r="I14" s="186">
        <v>23200</v>
      </c>
      <c r="J14" s="14"/>
      <c r="K14" s="49"/>
      <c r="L14" s="46"/>
      <c r="M14" s="48">
        <v>13</v>
      </c>
    </row>
    <row r="15" spans="2:15" ht="18" customHeight="1">
      <c r="F15" s="187" t="s">
        <v>10</v>
      </c>
      <c r="G15" s="188" t="s">
        <v>20</v>
      </c>
      <c r="H15" s="188" t="s">
        <v>151</v>
      </c>
      <c r="I15" s="189">
        <v>23310</v>
      </c>
      <c r="J15" s="14"/>
      <c r="K15" s="49"/>
      <c r="L15" s="46"/>
      <c r="M15" s="48">
        <v>14</v>
      </c>
    </row>
    <row r="16" spans="2:15" ht="18" customHeight="1">
      <c r="F16" s="184" t="s">
        <v>10</v>
      </c>
      <c r="G16" s="185" t="s">
        <v>20</v>
      </c>
      <c r="H16" s="185" t="s">
        <v>22</v>
      </c>
      <c r="I16" s="186">
        <v>23400</v>
      </c>
      <c r="J16" s="14"/>
      <c r="K16" s="49"/>
      <c r="L16" s="46"/>
      <c r="M16" s="48">
        <v>15</v>
      </c>
    </row>
    <row r="17" spans="6:13" ht="18" customHeight="1">
      <c r="F17" s="187" t="s">
        <v>10</v>
      </c>
      <c r="G17" s="188" t="s">
        <v>20</v>
      </c>
      <c r="H17" s="188" t="s">
        <v>33</v>
      </c>
      <c r="I17" s="189">
        <v>23500</v>
      </c>
      <c r="J17" s="14"/>
      <c r="K17" s="49"/>
      <c r="L17" s="46"/>
      <c r="M17" s="48">
        <v>16</v>
      </c>
    </row>
    <row r="18" spans="6:13" ht="18" customHeight="1">
      <c r="F18" s="184" t="s">
        <v>10</v>
      </c>
      <c r="G18" s="185" t="s">
        <v>20</v>
      </c>
      <c r="H18" s="185" t="s">
        <v>32</v>
      </c>
      <c r="I18" s="186">
        <v>23600</v>
      </c>
      <c r="J18" s="14"/>
      <c r="K18" s="49"/>
      <c r="L18" s="46"/>
      <c r="M18" s="48">
        <v>17</v>
      </c>
    </row>
    <row r="19" spans="6:13" ht="18" customHeight="1">
      <c r="F19" s="187" t="s">
        <v>10</v>
      </c>
      <c r="G19" s="188" t="s">
        <v>20</v>
      </c>
      <c r="H19" s="188" t="s">
        <v>31</v>
      </c>
      <c r="I19" s="189">
        <v>23700</v>
      </c>
      <c r="J19" s="14"/>
      <c r="K19" s="49"/>
      <c r="L19" s="46"/>
      <c r="M19" s="48">
        <v>18</v>
      </c>
    </row>
    <row r="20" spans="6:13" ht="18" customHeight="1">
      <c r="F20" s="184" t="s">
        <v>10</v>
      </c>
      <c r="G20" s="185" t="s">
        <v>20</v>
      </c>
      <c r="H20" s="185" t="s">
        <v>30</v>
      </c>
      <c r="I20" s="186">
        <v>23800</v>
      </c>
      <c r="J20" s="14"/>
      <c r="K20" s="49"/>
      <c r="L20" s="46"/>
      <c r="M20" s="48">
        <v>19</v>
      </c>
    </row>
    <row r="21" spans="6:13" ht="18" customHeight="1">
      <c r="F21" s="187" t="s">
        <v>10</v>
      </c>
      <c r="G21" s="188" t="s">
        <v>20</v>
      </c>
      <c r="H21" s="188" t="s">
        <v>29</v>
      </c>
      <c r="I21" s="189">
        <v>23920</v>
      </c>
      <c r="J21" s="14"/>
      <c r="K21" s="49"/>
      <c r="L21" s="46"/>
      <c r="M21" s="48">
        <v>20</v>
      </c>
    </row>
    <row r="22" spans="6:13" ht="18" customHeight="1">
      <c r="F22" s="184" t="s">
        <v>10</v>
      </c>
      <c r="G22" s="185" t="s">
        <v>20</v>
      </c>
      <c r="H22" s="185" t="s">
        <v>152</v>
      </c>
      <c r="I22" s="186">
        <v>23950</v>
      </c>
      <c r="J22" s="14"/>
      <c r="K22" s="49"/>
      <c r="L22" s="46"/>
      <c r="M22" s="48">
        <v>21</v>
      </c>
    </row>
    <row r="23" spans="6:13" ht="18" customHeight="1">
      <c r="F23" s="195" t="s">
        <v>10</v>
      </c>
      <c r="G23" s="196" t="s">
        <v>28</v>
      </c>
      <c r="H23" s="196" t="s">
        <v>28</v>
      </c>
      <c r="I23" s="197">
        <v>24100</v>
      </c>
      <c r="J23" s="14"/>
      <c r="K23" s="50"/>
      <c r="L23" s="47"/>
      <c r="M23" s="48">
        <v>22</v>
      </c>
    </row>
    <row r="24" spans="6:13" ht="18" customHeight="1">
      <c r="F24" s="198" t="s">
        <v>10</v>
      </c>
      <c r="G24" s="199" t="s">
        <v>27</v>
      </c>
      <c r="H24" s="199" t="s">
        <v>153</v>
      </c>
      <c r="I24" s="200">
        <v>25100</v>
      </c>
      <c r="J24" s="14"/>
      <c r="K24" s="50"/>
      <c r="L24" s="47"/>
      <c r="M24" s="48">
        <v>23</v>
      </c>
    </row>
    <row r="25" spans="6:13" ht="18" customHeight="1">
      <c r="F25" s="195" t="s">
        <v>10</v>
      </c>
      <c r="G25" s="196" t="s">
        <v>26</v>
      </c>
      <c r="H25" s="196" t="s">
        <v>25</v>
      </c>
      <c r="I25" s="197">
        <v>25110</v>
      </c>
      <c r="J25" s="14"/>
      <c r="K25" s="50"/>
      <c r="L25" s="47"/>
      <c r="M25" s="48">
        <v>24</v>
      </c>
    </row>
    <row r="26" spans="6:13" ht="18" customHeight="1">
      <c r="F26" s="201" t="s">
        <v>10</v>
      </c>
      <c r="G26" s="202" t="s">
        <v>24</v>
      </c>
      <c r="H26" s="202" t="s">
        <v>24</v>
      </c>
      <c r="I26" s="203">
        <v>25120</v>
      </c>
      <c r="J26" s="14"/>
      <c r="K26" s="50"/>
      <c r="L26" s="47"/>
      <c r="M26" s="48">
        <v>25</v>
      </c>
    </row>
    <row r="27" spans="6:13" ht="18" customHeight="1">
      <c r="F27" s="41"/>
      <c r="G27" s="41"/>
      <c r="H27" s="41"/>
      <c r="I27" s="41"/>
      <c r="J27" s="14"/>
      <c r="K27" s="46"/>
      <c r="L27" s="46"/>
      <c r="M27" s="48">
        <v>26</v>
      </c>
    </row>
    <row r="28" spans="6:13" ht="18" customHeight="1">
      <c r="F28" s="41"/>
      <c r="G28" s="41"/>
      <c r="H28" s="41"/>
      <c r="I28" s="41"/>
      <c r="J28" s="14"/>
      <c r="K28" s="46"/>
      <c r="L28" s="46"/>
      <c r="M28" s="48">
        <v>27</v>
      </c>
    </row>
    <row r="29" spans="6:13" ht="18" customHeight="1">
      <c r="F29" s="41"/>
      <c r="G29" s="41"/>
      <c r="H29" s="41"/>
      <c r="I29" s="41"/>
      <c r="J29" s="14"/>
      <c r="K29" s="46"/>
      <c r="L29" s="46"/>
      <c r="M29" s="48">
        <v>28</v>
      </c>
    </row>
    <row r="30" spans="6:13" ht="18" customHeight="1">
      <c r="F30" s="41"/>
      <c r="G30" s="41"/>
      <c r="H30" s="41"/>
      <c r="I30" s="41"/>
      <c r="J30" s="14"/>
      <c r="K30" s="46"/>
      <c r="L30" s="46"/>
      <c r="M30" s="48">
        <v>29</v>
      </c>
    </row>
    <row r="31" spans="6:13" ht="18" customHeight="1">
      <c r="F31" s="41"/>
      <c r="G31" s="41"/>
      <c r="H31" s="41"/>
      <c r="I31" s="41"/>
      <c r="J31" s="14"/>
      <c r="K31" s="46"/>
      <c r="L31" s="46"/>
      <c r="M31" s="48">
        <v>30</v>
      </c>
    </row>
    <row r="32" spans="6:13" ht="18" customHeight="1">
      <c r="F32" s="41"/>
      <c r="G32" s="41"/>
      <c r="H32" s="41"/>
      <c r="I32" s="41"/>
      <c r="J32" s="14"/>
      <c r="K32" s="46"/>
      <c r="L32" s="46"/>
      <c r="M32" s="48">
        <v>31</v>
      </c>
    </row>
    <row r="33" spans="6:13" ht="18" customHeight="1">
      <c r="F33" s="41"/>
      <c r="G33" s="41"/>
      <c r="H33" s="41"/>
      <c r="I33" s="41"/>
      <c r="J33" s="14"/>
      <c r="K33" s="46"/>
      <c r="L33" s="46"/>
      <c r="M33" s="46"/>
    </row>
    <row r="34" spans="6:13" ht="18" customHeight="1">
      <c r="F34" s="41"/>
      <c r="G34" s="41"/>
      <c r="H34" s="41"/>
      <c r="I34" s="41"/>
      <c r="J34" s="14"/>
      <c r="K34" s="46"/>
      <c r="L34" s="46"/>
      <c r="M34" s="46"/>
    </row>
    <row r="35" spans="6:13" ht="18" customHeight="1">
      <c r="F35" s="41"/>
      <c r="G35" s="41"/>
      <c r="H35" s="41"/>
      <c r="I35" s="41"/>
      <c r="J35" s="14"/>
      <c r="K35" s="46"/>
      <c r="L35" s="46"/>
      <c r="M35" s="46"/>
    </row>
    <row r="36" spans="6:13" ht="18" customHeight="1">
      <c r="F36" s="44"/>
      <c r="G36" s="44"/>
      <c r="H36" s="44"/>
      <c r="I36" s="44"/>
      <c r="K36" s="47"/>
      <c r="L36" s="47"/>
      <c r="M36" s="47"/>
    </row>
    <row r="37" spans="6:13" ht="18" customHeight="1">
      <c r="F37" s="44"/>
      <c r="G37" s="44"/>
      <c r="H37" s="44"/>
      <c r="I37" s="44"/>
      <c r="K37" s="47"/>
      <c r="L37" s="47"/>
      <c r="M37" s="47"/>
    </row>
    <row r="38" spans="6:13" ht="18" customHeight="1">
      <c r="F38" s="44"/>
      <c r="G38" s="44"/>
      <c r="H38" s="44"/>
      <c r="I38" s="44"/>
      <c r="K38" s="47"/>
      <c r="L38" s="47"/>
      <c r="M38" s="47"/>
    </row>
  </sheetData>
  <mergeCells count="1">
    <mergeCell ref="N3:N9"/>
  </mergeCells>
  <phoneticPr fontId="1"/>
  <pageMargins left="0.32" right="0.36" top="0.74803149606299213" bottom="0.74803149606299213" header="0.31496062992125984" footer="0.31496062992125984"/>
  <pageSetup paperSize="9" orientation="landscape" horizontalDpi="4294967293" verticalDpi="0" r:id="rId1"/>
  <headerFooter>
    <oddHeader>&amp;C科目&amp;R&amp;D</oddHeader>
    <oddFooter>&amp;C&amp;P/&amp;N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B2:I30"/>
  <sheetViews>
    <sheetView topLeftCell="C13" zoomScale="112" zoomScaleNormal="112" zoomScaleSheetLayoutView="100" workbookViewId="0">
      <selection activeCell="I2" sqref="I2"/>
    </sheetView>
  </sheetViews>
  <sheetFormatPr defaultColWidth="9" defaultRowHeight="13.5" customHeight="1"/>
  <cols>
    <col min="1" max="1" width="1.625" style="2" customWidth="1"/>
    <col min="2" max="2" width="13.75" style="61" customWidth="1"/>
    <col min="3" max="3" width="21.5" style="61" customWidth="1"/>
    <col min="4" max="5" width="10.625" style="61" customWidth="1"/>
    <col min="6" max="6" width="34.875" style="61" customWidth="1"/>
    <col min="7" max="9" width="9" style="61"/>
    <col min="10" max="16384" width="9" style="2"/>
  </cols>
  <sheetData>
    <row r="2" spans="2:9" ht="17.25">
      <c r="B2" s="218" t="s">
        <v>89</v>
      </c>
      <c r="C2" s="218"/>
      <c r="D2" s="218"/>
      <c r="E2" s="218"/>
      <c r="F2" s="218"/>
      <c r="I2" s="105" t="str">
        <f>HYPERLINK("#メイン!D1","メイン")</f>
        <v>メイン</v>
      </c>
    </row>
    <row r="3" spans="2:9" ht="25.5" customHeight="1" thickBot="1"/>
    <row r="4" spans="2:9" ht="21.95" customHeight="1" thickBot="1">
      <c r="B4" s="128" t="s">
        <v>88</v>
      </c>
      <c r="C4" s="129" t="s">
        <v>87</v>
      </c>
      <c r="D4" s="129" t="s">
        <v>86</v>
      </c>
      <c r="E4" s="129" t="s">
        <v>85</v>
      </c>
      <c r="F4" s="127" t="s">
        <v>84</v>
      </c>
    </row>
    <row r="5" spans="2:9" ht="21.95" customHeight="1" thickTop="1" thickBot="1">
      <c r="B5" s="219" t="s">
        <v>83</v>
      </c>
      <c r="C5" s="220"/>
      <c r="D5" s="135">
        <f>決算!E2</f>
        <v>0</v>
      </c>
      <c r="E5" s="135">
        <f>決算!F2</f>
        <v>0</v>
      </c>
      <c r="F5" s="136" t="s">
        <v>82</v>
      </c>
    </row>
    <row r="6" spans="2:9" ht="21.95" customHeight="1">
      <c r="B6" s="217" t="s">
        <v>81</v>
      </c>
      <c r="C6" s="62" t="s">
        <v>80</v>
      </c>
      <c r="D6" s="63">
        <f>決算!E3</f>
        <v>0</v>
      </c>
      <c r="E6" s="63">
        <f>決算!F3</f>
        <v>0</v>
      </c>
      <c r="F6" s="64"/>
    </row>
    <row r="7" spans="2:9" ht="21.95" customHeight="1" thickBot="1">
      <c r="B7" s="207"/>
      <c r="C7" s="65" t="s">
        <v>79</v>
      </c>
      <c r="D7" s="124">
        <f>決算!E4</f>
        <v>0</v>
      </c>
      <c r="E7" s="124">
        <f>決算!F4</f>
        <v>0</v>
      </c>
      <c r="F7" s="67"/>
    </row>
    <row r="8" spans="2:9" ht="21.95" customHeight="1" thickBot="1">
      <c r="B8" s="216"/>
      <c r="C8" s="137" t="s">
        <v>78</v>
      </c>
      <c r="D8" s="68">
        <f>SUM(D6:D7)</f>
        <v>0</v>
      </c>
      <c r="E8" s="68">
        <f>SUM(E6:E7)</f>
        <v>0</v>
      </c>
      <c r="F8" s="69"/>
    </row>
    <row r="9" spans="2:9" ht="21.95" customHeight="1">
      <c r="B9" s="217" t="s">
        <v>77</v>
      </c>
      <c r="C9" s="208" t="s">
        <v>76</v>
      </c>
      <c r="D9" s="211">
        <f>決算!E5</f>
        <v>0</v>
      </c>
      <c r="E9" s="211">
        <f>決算!F5</f>
        <v>0</v>
      </c>
      <c r="F9" s="64"/>
    </row>
    <row r="10" spans="2:9" ht="21.95" customHeight="1">
      <c r="B10" s="207"/>
      <c r="C10" s="209"/>
      <c r="D10" s="212"/>
      <c r="E10" s="212"/>
      <c r="F10" s="70"/>
    </row>
    <row r="11" spans="2:9" ht="21.95" customHeight="1">
      <c r="B11" s="207"/>
      <c r="C11" s="209"/>
      <c r="D11" s="212"/>
      <c r="E11" s="212"/>
      <c r="F11" s="70"/>
    </row>
    <row r="12" spans="2:9" ht="21.95" customHeight="1">
      <c r="B12" s="207"/>
      <c r="C12" s="210"/>
      <c r="D12" s="213"/>
      <c r="E12" s="213"/>
      <c r="F12" s="70"/>
    </row>
    <row r="13" spans="2:9" ht="21.95" customHeight="1" thickBot="1">
      <c r="B13" s="207"/>
      <c r="C13" s="65" t="s">
        <v>214</v>
      </c>
      <c r="D13" s="138">
        <f>決算!E6</f>
        <v>0</v>
      </c>
      <c r="E13" s="138">
        <f>決算!F6</f>
        <v>0</v>
      </c>
      <c r="F13" s="67"/>
    </row>
    <row r="14" spans="2:9" ht="21.95" customHeight="1" thickBot="1">
      <c r="B14" s="216"/>
      <c r="C14" s="137" t="s">
        <v>74</v>
      </c>
      <c r="D14" s="68">
        <f>SUM(D9:D13)</f>
        <v>0</v>
      </c>
      <c r="E14" s="68">
        <f>SUM(E9:E13)</f>
        <v>0</v>
      </c>
      <c r="F14" s="69"/>
    </row>
    <row r="15" spans="2:9" ht="21.95" customHeight="1">
      <c r="B15" s="217" t="s">
        <v>73</v>
      </c>
      <c r="C15" s="62" t="s">
        <v>72</v>
      </c>
      <c r="D15" s="139">
        <f>決算!E7</f>
        <v>0</v>
      </c>
      <c r="E15" s="139">
        <f>決算!F7</f>
        <v>0</v>
      </c>
      <c r="F15" s="64"/>
    </row>
    <row r="16" spans="2:9" ht="21.95" customHeight="1">
      <c r="B16" s="207"/>
      <c r="C16" s="126" t="s">
        <v>71</v>
      </c>
      <c r="D16" s="123">
        <f>決算!E8</f>
        <v>0</v>
      </c>
      <c r="E16" s="123">
        <f>決算!F8</f>
        <v>0</v>
      </c>
      <c r="F16" s="70"/>
    </row>
    <row r="17" spans="2:6" ht="21.95" customHeight="1">
      <c r="B17" s="207"/>
      <c r="C17" s="65" t="s">
        <v>70</v>
      </c>
      <c r="D17" s="125">
        <f>決算!E9</f>
        <v>0</v>
      </c>
      <c r="E17" s="125">
        <f>決算!F9</f>
        <v>0</v>
      </c>
      <c r="F17" s="67"/>
    </row>
    <row r="18" spans="2:6" ht="21.95" customHeight="1" thickBot="1">
      <c r="B18" s="207"/>
      <c r="C18" s="140"/>
      <c r="D18" s="141"/>
      <c r="E18" s="141"/>
      <c r="F18" s="142"/>
    </row>
    <row r="19" spans="2:6" ht="21.95" customHeight="1" thickBot="1">
      <c r="B19" s="216"/>
      <c r="C19" s="137" t="s">
        <v>69</v>
      </c>
      <c r="D19" s="68">
        <f>SUM(D15:D18)</f>
        <v>0</v>
      </c>
      <c r="E19" s="68">
        <f>SUM(E15:E18)</f>
        <v>0</v>
      </c>
      <c r="F19" s="69"/>
    </row>
    <row r="20" spans="2:6" ht="21.95" customHeight="1" thickBot="1">
      <c r="B20" s="214" t="s">
        <v>68</v>
      </c>
      <c r="C20" s="143" t="s">
        <v>67</v>
      </c>
      <c r="D20" s="139">
        <f>決算!E10</f>
        <v>0</v>
      </c>
      <c r="E20" s="139">
        <f>決算!F10</f>
        <v>0</v>
      </c>
      <c r="F20" s="73"/>
    </row>
    <row r="21" spans="2:6" ht="21.95" customHeight="1" thickBot="1">
      <c r="B21" s="215"/>
      <c r="C21" s="143"/>
      <c r="D21" s="139"/>
      <c r="E21" s="139"/>
      <c r="F21" s="73"/>
    </row>
    <row r="22" spans="2:6" ht="21.95" customHeight="1" thickBot="1">
      <c r="B22" s="216"/>
      <c r="C22" s="137" t="s">
        <v>66</v>
      </c>
      <c r="D22" s="68">
        <f>SUM(D20:D21)</f>
        <v>0</v>
      </c>
      <c r="E22" s="68">
        <f>SUM(E20:E21)</f>
        <v>0</v>
      </c>
      <c r="F22" s="69"/>
    </row>
    <row r="23" spans="2:6" ht="21.95" customHeight="1">
      <c r="B23" s="217" t="s">
        <v>65</v>
      </c>
      <c r="C23" s="62" t="s">
        <v>64</v>
      </c>
      <c r="D23" s="63">
        <f>決算!E11</f>
        <v>0</v>
      </c>
      <c r="E23" s="63">
        <f>決算!F11</f>
        <v>0</v>
      </c>
      <c r="F23" s="64"/>
    </row>
    <row r="24" spans="2:6" ht="21.95" customHeight="1" thickBot="1">
      <c r="B24" s="207"/>
      <c r="C24" s="65" t="s">
        <v>63</v>
      </c>
      <c r="D24" s="124">
        <f>決算!E12</f>
        <v>0</v>
      </c>
      <c r="E24" s="124">
        <f>決算!F12</f>
        <v>0</v>
      </c>
      <c r="F24" s="67"/>
    </row>
    <row r="25" spans="2:6" ht="21.95" customHeight="1" thickBot="1">
      <c r="B25" s="216"/>
      <c r="C25" s="137" t="s">
        <v>62</v>
      </c>
      <c r="D25" s="68">
        <f>SUM(D23:D24)</f>
        <v>0</v>
      </c>
      <c r="E25" s="68">
        <f>SUM(E23:E24)</f>
        <v>0</v>
      </c>
      <c r="F25" s="69"/>
    </row>
    <row r="26" spans="2:6" ht="21.95" customHeight="1">
      <c r="B26" s="207" t="s">
        <v>61</v>
      </c>
      <c r="C26" s="144" t="s">
        <v>60</v>
      </c>
      <c r="D26" s="125">
        <f>決算!E13</f>
        <v>0</v>
      </c>
      <c r="E26" s="125">
        <f>決算!F13</f>
        <v>0</v>
      </c>
      <c r="F26" s="74"/>
    </row>
    <row r="27" spans="2:6" ht="21.95" customHeight="1" thickBot="1">
      <c r="B27" s="207"/>
      <c r="C27" s="65" t="s">
        <v>59</v>
      </c>
      <c r="D27" s="124">
        <f>決算!E14</f>
        <v>0</v>
      </c>
      <c r="E27" s="124">
        <f>決算!F14</f>
        <v>0</v>
      </c>
      <c r="F27" s="67"/>
    </row>
    <row r="28" spans="2:6" ht="21.95" customHeight="1" thickBot="1">
      <c r="B28" s="207"/>
      <c r="C28" s="129" t="s">
        <v>58</v>
      </c>
      <c r="D28" s="75">
        <f>SUM(D26:D27)</f>
        <v>0</v>
      </c>
      <c r="E28" s="75">
        <f>SUM(E26:E27)</f>
        <v>0</v>
      </c>
      <c r="F28" s="145"/>
    </row>
    <row r="29" spans="2:6" ht="21.95" customHeight="1" thickBot="1">
      <c r="B29" s="146"/>
      <c r="C29" s="129" t="s">
        <v>57</v>
      </c>
      <c r="D29" s="75">
        <f>D8+D14+D19+D22+D25+D28</f>
        <v>0</v>
      </c>
      <c r="E29" s="75">
        <f>E8+E14+E19+E22+E25+E28</f>
        <v>0</v>
      </c>
      <c r="F29" s="145"/>
    </row>
    <row r="30" spans="2:6" ht="48.75" customHeight="1" thickBot="1">
      <c r="B30" s="76"/>
      <c r="C30" s="137" t="s">
        <v>56</v>
      </c>
      <c r="D30" s="68">
        <f>D5+D29</f>
        <v>0</v>
      </c>
      <c r="E30" s="68">
        <f>E29+E5</f>
        <v>0</v>
      </c>
      <c r="F30" s="77"/>
    </row>
  </sheetData>
  <mergeCells count="11">
    <mergeCell ref="B2:F2"/>
    <mergeCell ref="B5:C5"/>
    <mergeCell ref="B6:B8"/>
    <mergeCell ref="B9:B14"/>
    <mergeCell ref="B15:B19"/>
    <mergeCell ref="B26:B28"/>
    <mergeCell ref="C9:C12"/>
    <mergeCell ref="D9:D12"/>
    <mergeCell ref="E9:E12"/>
    <mergeCell ref="B20:B22"/>
    <mergeCell ref="B23:B25"/>
  </mergeCells>
  <phoneticPr fontId="1"/>
  <pageMargins left="0.57986111111111116" right="0.18958333333333333" top="0.75" bottom="0.75" header="0.3" footer="0.3"/>
  <pageSetup paperSize="9" firstPageNumber="4294963191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92D050"/>
  </sheetPr>
  <dimension ref="A2:AZ43"/>
  <sheetViews>
    <sheetView topLeftCell="A8" zoomScaleNormal="100" zoomScaleSheetLayoutView="39" workbookViewId="0">
      <selection activeCell="I3" sqref="I3"/>
    </sheetView>
  </sheetViews>
  <sheetFormatPr defaultColWidth="9" defaultRowHeight="13.5" customHeight="1"/>
  <cols>
    <col min="1" max="1" width="1.625" style="2" customWidth="1"/>
    <col min="2" max="2" width="13.5" style="61" customWidth="1"/>
    <col min="3" max="3" width="21.5" style="61" customWidth="1"/>
    <col min="4" max="5" width="10.625" style="61" customWidth="1"/>
    <col min="6" max="6" width="38.125" style="61" customWidth="1"/>
    <col min="7" max="8" width="9" style="61"/>
    <col min="9" max="16384" width="9" style="2"/>
  </cols>
  <sheetData>
    <row r="2" spans="2:9" ht="17.25">
      <c r="B2" s="221" t="s">
        <v>127</v>
      </c>
      <c r="C2" s="222"/>
      <c r="D2" s="222"/>
      <c r="E2" s="222"/>
      <c r="F2" s="222"/>
    </row>
    <row r="3" spans="2:9" ht="25.5" customHeight="1" thickBot="1">
      <c r="I3" s="105" t="str">
        <f>HYPERLINK("#メイン!D1","メイン")</f>
        <v>メイン</v>
      </c>
    </row>
    <row r="4" spans="2:9" ht="21.75" customHeight="1" thickBot="1">
      <c r="B4" s="81" t="s">
        <v>126</v>
      </c>
      <c r="C4" s="82" t="s">
        <v>125</v>
      </c>
      <c r="D4" s="82" t="s">
        <v>86</v>
      </c>
      <c r="E4" s="82" t="s">
        <v>85</v>
      </c>
      <c r="F4" s="83" t="s">
        <v>124</v>
      </c>
    </row>
    <row r="5" spans="2:9" ht="17.100000000000001" customHeight="1" thickTop="1">
      <c r="B5" s="234" t="s">
        <v>123</v>
      </c>
      <c r="C5" s="237" t="s">
        <v>122</v>
      </c>
      <c r="D5" s="230">
        <f>決算!K2</f>
        <v>0</v>
      </c>
      <c r="E5" s="230">
        <f>決算!L2</f>
        <v>0</v>
      </c>
      <c r="F5" s="84"/>
    </row>
    <row r="6" spans="2:9" ht="17.100000000000001" customHeight="1">
      <c r="B6" s="207"/>
      <c r="C6" s="209"/>
      <c r="D6" s="231"/>
      <c r="E6" s="231"/>
      <c r="F6" s="74"/>
      <c r="H6" s="85"/>
    </row>
    <row r="7" spans="2:9" ht="17.100000000000001" customHeight="1">
      <c r="B7" s="207"/>
      <c r="C7" s="210"/>
      <c r="D7" s="226"/>
      <c r="E7" s="226"/>
      <c r="F7" s="74"/>
    </row>
    <row r="8" spans="2:9" ht="17.100000000000001" customHeight="1">
      <c r="B8" s="207"/>
      <c r="C8" s="238" t="s">
        <v>121</v>
      </c>
      <c r="D8" s="225">
        <f>決算!K3</f>
        <v>0</v>
      </c>
      <c r="E8" s="225">
        <f>決算!L3</f>
        <v>0</v>
      </c>
      <c r="F8" s="74"/>
    </row>
    <row r="9" spans="2:9" ht="17.100000000000001" customHeight="1">
      <c r="B9" s="207"/>
      <c r="C9" s="239"/>
      <c r="D9" s="225"/>
      <c r="E9" s="225"/>
      <c r="F9" s="70"/>
    </row>
    <row r="10" spans="2:9" ht="17.100000000000001" customHeight="1">
      <c r="B10" s="207"/>
      <c r="C10" s="240"/>
      <c r="D10" s="225"/>
      <c r="E10" s="225"/>
      <c r="F10" s="70"/>
    </row>
    <row r="11" spans="2:9" ht="17.100000000000001" customHeight="1">
      <c r="B11" s="207"/>
      <c r="C11" s="71" t="s">
        <v>120</v>
      </c>
      <c r="D11" s="72">
        <f>決算!K4</f>
        <v>0</v>
      </c>
      <c r="E11" s="72">
        <f>決算!L4</f>
        <v>0</v>
      </c>
      <c r="F11" s="70"/>
    </row>
    <row r="12" spans="2:9" ht="17.100000000000001" customHeight="1">
      <c r="B12" s="207"/>
      <c r="C12" s="71" t="s">
        <v>119</v>
      </c>
      <c r="D12" s="72">
        <f>決算!K5</f>
        <v>0</v>
      </c>
      <c r="E12" s="72">
        <f>決算!L5</f>
        <v>0</v>
      </c>
      <c r="F12" s="70"/>
    </row>
    <row r="13" spans="2:9" ht="17.100000000000001" customHeight="1">
      <c r="B13" s="207"/>
      <c r="C13" s="71" t="s">
        <v>118</v>
      </c>
      <c r="D13" s="72">
        <f>決算!K6</f>
        <v>0</v>
      </c>
      <c r="E13" s="72">
        <f>決算!L6</f>
        <v>0</v>
      </c>
      <c r="F13" s="70"/>
    </row>
    <row r="14" spans="2:9" ht="17.100000000000001" customHeight="1">
      <c r="B14" s="207"/>
      <c r="C14" s="71" t="s">
        <v>117</v>
      </c>
      <c r="D14" s="72">
        <f>決算!K7</f>
        <v>0</v>
      </c>
      <c r="E14" s="72">
        <f>決算!L7</f>
        <v>0</v>
      </c>
      <c r="F14" s="70"/>
    </row>
    <row r="15" spans="2:9" ht="17.100000000000001" customHeight="1">
      <c r="B15" s="207"/>
      <c r="C15" s="71" t="s">
        <v>116</v>
      </c>
      <c r="D15" s="72">
        <f>決算!K8</f>
        <v>0</v>
      </c>
      <c r="E15" s="72">
        <f>決算!L8</f>
        <v>0</v>
      </c>
      <c r="F15" s="70"/>
      <c r="I15" s="7"/>
    </row>
    <row r="16" spans="2:9" ht="17.100000000000001" customHeight="1">
      <c r="B16" s="207"/>
      <c r="C16" s="71" t="s">
        <v>115</v>
      </c>
      <c r="D16" s="72">
        <f>決算!K9</f>
        <v>0</v>
      </c>
      <c r="E16" s="72">
        <f>決算!L9</f>
        <v>0</v>
      </c>
      <c r="F16" s="70"/>
    </row>
    <row r="17" spans="1:52" ht="17.100000000000001" customHeight="1">
      <c r="B17" s="207"/>
      <c r="C17" s="71" t="s">
        <v>114</v>
      </c>
      <c r="D17" s="72">
        <f>決算!K10</f>
        <v>0</v>
      </c>
      <c r="E17" s="72">
        <f>決算!L10</f>
        <v>0</v>
      </c>
      <c r="F17" s="70"/>
    </row>
    <row r="18" spans="1:52" ht="17.100000000000001" customHeight="1">
      <c r="B18" s="207"/>
      <c r="C18" s="65" t="s">
        <v>113</v>
      </c>
      <c r="D18" s="72">
        <f>決算!K11</f>
        <v>0</v>
      </c>
      <c r="E18" s="72">
        <f>決算!L11</f>
        <v>0</v>
      </c>
      <c r="F18" s="67"/>
    </row>
    <row r="19" spans="1:52" ht="17.100000000000001" customHeight="1" thickBot="1">
      <c r="B19" s="207"/>
      <c r="C19" s="65"/>
      <c r="D19" s="66"/>
      <c r="E19" s="66"/>
      <c r="F19" s="67"/>
    </row>
    <row r="20" spans="1:52" ht="17.100000000000001" customHeight="1" thickBot="1">
      <c r="B20" s="216"/>
      <c r="C20" s="86" t="s">
        <v>78</v>
      </c>
      <c r="D20" s="68">
        <f>SUM(D5:D19)</f>
        <v>0</v>
      </c>
      <c r="E20" s="68">
        <f>SUM(E5:E19)</f>
        <v>0</v>
      </c>
      <c r="F20" s="69"/>
    </row>
    <row r="21" spans="1:52" ht="17.100000000000001" customHeight="1" thickBot="1">
      <c r="B21" s="87" t="s">
        <v>112</v>
      </c>
      <c r="C21" s="86" t="s">
        <v>111</v>
      </c>
      <c r="D21" s="68">
        <f>決算!K12</f>
        <v>0</v>
      </c>
      <c r="E21" s="68">
        <f>決算!L12</f>
        <v>0</v>
      </c>
      <c r="F21" s="73"/>
    </row>
    <row r="22" spans="1:52" ht="17.100000000000001" customHeight="1">
      <c r="B22" s="217" t="s">
        <v>110</v>
      </c>
      <c r="C22" s="241" t="s">
        <v>109</v>
      </c>
      <c r="D22" s="232">
        <f>決算!K13</f>
        <v>0</v>
      </c>
      <c r="E22" s="232">
        <f>決算!L13</f>
        <v>0</v>
      </c>
      <c r="F22" s="64"/>
    </row>
    <row r="23" spans="1:52" s="3" customFormat="1" ht="17.100000000000001" customHeight="1" thickBot="1">
      <c r="A23" s="6"/>
      <c r="B23" s="235"/>
      <c r="C23" s="242"/>
      <c r="D23" s="233"/>
      <c r="E23" s="233"/>
      <c r="F23" s="70"/>
      <c r="G23" s="88"/>
      <c r="H23" s="88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4"/>
    </row>
    <row r="24" spans="1:52" ht="17.100000000000001" customHeight="1" thickBot="1">
      <c r="B24" s="236"/>
      <c r="C24" s="238" t="s">
        <v>108</v>
      </c>
      <c r="D24" s="225">
        <f>決算!K14</f>
        <v>0</v>
      </c>
      <c r="E24" s="225">
        <f>決算!L14</f>
        <v>0</v>
      </c>
      <c r="F24" s="70"/>
    </row>
    <row r="25" spans="1:52" ht="17.100000000000001" customHeight="1" thickBot="1">
      <c r="B25" s="236"/>
      <c r="C25" s="210"/>
      <c r="D25" s="226"/>
      <c r="E25" s="226"/>
      <c r="F25" s="70"/>
    </row>
    <row r="26" spans="1:52" ht="17.100000000000001" customHeight="1" thickBot="1">
      <c r="B26" s="236"/>
      <c r="C26" s="71" t="s">
        <v>107</v>
      </c>
      <c r="D26" s="72">
        <f>決算!K15</f>
        <v>0</v>
      </c>
      <c r="E26" s="72">
        <f>決算!L15</f>
        <v>0</v>
      </c>
      <c r="F26" s="70"/>
    </row>
    <row r="27" spans="1:52" ht="17.100000000000001" customHeight="1" thickBot="1">
      <c r="B27" s="236"/>
      <c r="C27" s="243" t="s">
        <v>106</v>
      </c>
      <c r="D27" s="227">
        <f>決算!K16</f>
        <v>0</v>
      </c>
      <c r="E27" s="227">
        <f>決算!L16</f>
        <v>0</v>
      </c>
      <c r="F27" s="70"/>
    </row>
    <row r="28" spans="1:52" ht="17.100000000000001" customHeight="1" thickBot="1">
      <c r="B28" s="236"/>
      <c r="C28" s="243"/>
      <c r="D28" s="227"/>
      <c r="E28" s="227"/>
      <c r="F28" s="70"/>
    </row>
    <row r="29" spans="1:52" ht="17.100000000000001" customHeight="1" thickBot="1">
      <c r="B29" s="236"/>
      <c r="C29" s="243" t="s">
        <v>105</v>
      </c>
      <c r="D29" s="228">
        <f>決算!K17</f>
        <v>0</v>
      </c>
      <c r="E29" s="228">
        <f>決算!L17</f>
        <v>0</v>
      </c>
      <c r="F29" s="70"/>
    </row>
    <row r="30" spans="1:52" ht="17.100000000000001" customHeight="1" thickBot="1">
      <c r="B30" s="236"/>
      <c r="C30" s="243"/>
      <c r="D30" s="229"/>
      <c r="E30" s="229"/>
      <c r="F30" s="70"/>
    </row>
    <row r="31" spans="1:52" ht="17.100000000000001" customHeight="1" thickBot="1">
      <c r="B31" s="236"/>
      <c r="C31" s="71" t="s">
        <v>104</v>
      </c>
      <c r="D31" s="72">
        <f>決算!K17</f>
        <v>0</v>
      </c>
      <c r="E31" s="72">
        <f>決算!L17</f>
        <v>0</v>
      </c>
      <c r="F31" s="70"/>
    </row>
    <row r="32" spans="1:52" ht="17.100000000000001" customHeight="1" thickBot="1">
      <c r="B32" s="236"/>
      <c r="C32" s="71" t="s">
        <v>103</v>
      </c>
      <c r="D32" s="72">
        <f>決算!K18</f>
        <v>0</v>
      </c>
      <c r="E32" s="72">
        <f>決算!L18</f>
        <v>0</v>
      </c>
      <c r="F32" s="70"/>
    </row>
    <row r="33" spans="2:6" ht="17.100000000000001" customHeight="1" thickBot="1">
      <c r="B33" s="236"/>
      <c r="C33" s="71" t="s">
        <v>102</v>
      </c>
      <c r="D33" s="72">
        <f>決算!K19</f>
        <v>0</v>
      </c>
      <c r="E33" s="72">
        <f>決算!L19</f>
        <v>0</v>
      </c>
      <c r="F33" s="70"/>
    </row>
    <row r="34" spans="2:6" ht="17.100000000000001" customHeight="1" thickBot="1">
      <c r="B34" s="236"/>
      <c r="C34" s="65" t="s">
        <v>101</v>
      </c>
      <c r="D34" s="72">
        <f>決算!K20</f>
        <v>0</v>
      </c>
      <c r="E34" s="72">
        <f>決算!L20</f>
        <v>0</v>
      </c>
      <c r="F34" s="67"/>
    </row>
    <row r="35" spans="2:6" ht="17.100000000000001" customHeight="1" thickBot="1">
      <c r="B35" s="236"/>
      <c r="C35" s="89" t="s">
        <v>100</v>
      </c>
      <c r="D35" s="90">
        <f>決算!K22</f>
        <v>0</v>
      </c>
      <c r="E35" s="90">
        <f>決算!L22</f>
        <v>0</v>
      </c>
      <c r="F35" s="91"/>
    </row>
    <row r="36" spans="2:6" ht="17.100000000000001" customHeight="1" thickBot="1">
      <c r="B36" s="236"/>
      <c r="C36" s="86" t="s">
        <v>69</v>
      </c>
      <c r="D36" s="68">
        <f>SUM(D22:D35)</f>
        <v>0</v>
      </c>
      <c r="E36" s="68">
        <f>SUM(E22:E35)</f>
        <v>0</v>
      </c>
      <c r="F36" s="69"/>
    </row>
    <row r="37" spans="2:6" ht="32.25" customHeight="1" thickBot="1">
      <c r="B37" s="92" t="s">
        <v>99</v>
      </c>
      <c r="C37" s="86" t="s">
        <v>28</v>
      </c>
      <c r="D37" s="68">
        <f>決算!K23</f>
        <v>0</v>
      </c>
      <c r="E37" s="68">
        <f>決算!L23</f>
        <v>0</v>
      </c>
      <c r="F37" s="93"/>
    </row>
    <row r="38" spans="2:6" ht="18" customHeight="1" thickBot="1">
      <c r="B38" s="94" t="s">
        <v>98</v>
      </c>
      <c r="C38" s="95" t="s">
        <v>97</v>
      </c>
      <c r="D38" s="68">
        <f>決算!K24</f>
        <v>0</v>
      </c>
      <c r="E38" s="68">
        <f>決算!L24</f>
        <v>0</v>
      </c>
      <c r="F38" s="73"/>
    </row>
    <row r="39" spans="2:6" ht="22.5" customHeight="1" thickBot="1">
      <c r="B39" s="96" t="s">
        <v>96</v>
      </c>
      <c r="C39" s="86" t="s">
        <v>95</v>
      </c>
      <c r="D39" s="68">
        <f>決算!K25</f>
        <v>0</v>
      </c>
      <c r="E39" s="68">
        <f>決算!L25</f>
        <v>0</v>
      </c>
      <c r="F39" s="69"/>
    </row>
    <row r="40" spans="2:6" ht="21" customHeight="1" thickBot="1">
      <c r="B40" s="87" t="s">
        <v>94</v>
      </c>
      <c r="C40" s="86" t="s">
        <v>93</v>
      </c>
      <c r="D40" s="68">
        <f>決算!K26</f>
        <v>0</v>
      </c>
      <c r="E40" s="68">
        <f>決算!L26</f>
        <v>0</v>
      </c>
      <c r="F40" s="69"/>
    </row>
    <row r="41" spans="2:6" ht="27" customHeight="1" thickBot="1">
      <c r="B41" s="223" t="s">
        <v>92</v>
      </c>
      <c r="C41" s="224"/>
      <c r="D41" s="68"/>
      <c r="E41" s="68">
        <f>E20+E21+E36+E37+E40+E38+E39</f>
        <v>0</v>
      </c>
      <c r="F41" s="77"/>
    </row>
    <row r="42" spans="2:6" ht="24" customHeight="1" thickBot="1">
      <c r="B42" s="223" t="s">
        <v>91</v>
      </c>
      <c r="C42" s="224"/>
      <c r="D42" s="97"/>
      <c r="E42" s="68">
        <f>決算!$K$32</f>
        <v>0</v>
      </c>
      <c r="F42" s="77"/>
    </row>
    <row r="43" spans="2:6" ht="27" customHeight="1" thickBot="1">
      <c r="B43" s="223" t="s">
        <v>90</v>
      </c>
      <c r="C43" s="224"/>
      <c r="D43" s="97">
        <f>D20+D21+D36+D37+D38+D39+D40</f>
        <v>0</v>
      </c>
      <c r="E43" s="68">
        <f>E42+E41</f>
        <v>0</v>
      </c>
      <c r="F43" s="77"/>
    </row>
  </sheetData>
  <mergeCells count="24">
    <mergeCell ref="B42:C42"/>
    <mergeCell ref="B43:C43"/>
    <mergeCell ref="B5:B20"/>
    <mergeCell ref="B22:B36"/>
    <mergeCell ref="C5:C7"/>
    <mergeCell ref="C8:C10"/>
    <mergeCell ref="C22:C23"/>
    <mergeCell ref="C24:C25"/>
    <mergeCell ref="C27:C28"/>
    <mergeCell ref="C29:C30"/>
    <mergeCell ref="B2:F2"/>
    <mergeCell ref="B41:C41"/>
    <mergeCell ref="D24:D25"/>
    <mergeCell ref="D27:D28"/>
    <mergeCell ref="D29:D30"/>
    <mergeCell ref="E5:E7"/>
    <mergeCell ref="E8:E10"/>
    <mergeCell ref="D5:D7"/>
    <mergeCell ref="D8:D10"/>
    <mergeCell ref="D22:D23"/>
    <mergeCell ref="E22:E23"/>
    <mergeCell ref="E24:E25"/>
    <mergeCell ref="E27:E28"/>
    <mergeCell ref="E29:E30"/>
  </mergeCells>
  <phoneticPr fontId="1"/>
  <pageMargins left="0.4" right="0.12986111111111112" top="0.75" bottom="0.75" header="0.3" footer="0.3"/>
  <pageSetup paperSize="9" firstPageNumber="4294963191" orientation="portrait" horizontalDpi="4294967293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70C0"/>
  </sheetPr>
  <dimension ref="B2:I31"/>
  <sheetViews>
    <sheetView zoomScaleNormal="100" zoomScaleSheetLayoutView="100" workbookViewId="0">
      <selection activeCell="I2" sqref="I2"/>
    </sheetView>
  </sheetViews>
  <sheetFormatPr defaultColWidth="9" defaultRowHeight="13.5" customHeight="1"/>
  <cols>
    <col min="1" max="1" width="1.625" style="2" customWidth="1"/>
    <col min="2" max="2" width="12" style="61" customWidth="1"/>
    <col min="3" max="3" width="20.375" style="61" customWidth="1"/>
    <col min="4" max="6" width="10.625" style="61" customWidth="1"/>
    <col min="7" max="7" width="31" style="61" customWidth="1"/>
    <col min="8" max="8" width="9" style="61"/>
    <col min="9" max="9" width="10.375" style="2" customWidth="1"/>
    <col min="10" max="16384" width="9" style="2"/>
  </cols>
  <sheetData>
    <row r="2" spans="2:9" ht="17.25">
      <c r="B2" s="218" t="s">
        <v>133</v>
      </c>
      <c r="C2" s="218"/>
      <c r="D2" s="218"/>
      <c r="E2" s="218"/>
      <c r="F2" s="218"/>
      <c r="G2" s="218"/>
      <c r="I2" s="105" t="str">
        <f>HYPERLINK("#メイン!D1","メイン")</f>
        <v>メイン</v>
      </c>
    </row>
    <row r="3" spans="2:9" ht="25.5" customHeight="1" thickBot="1"/>
    <row r="4" spans="2:9" ht="25.5" customHeight="1">
      <c r="B4" s="249" t="s">
        <v>88</v>
      </c>
      <c r="C4" s="251" t="s">
        <v>87</v>
      </c>
      <c r="D4" s="248" t="s">
        <v>132</v>
      </c>
      <c r="E4" s="248"/>
      <c r="F4" s="62" t="s">
        <v>131</v>
      </c>
      <c r="G4" s="246" t="s">
        <v>130</v>
      </c>
    </row>
    <row r="5" spans="2:9" ht="21.95" customHeight="1" thickBot="1">
      <c r="B5" s="250"/>
      <c r="C5" s="252"/>
      <c r="D5" s="153" t="s">
        <v>86</v>
      </c>
      <c r="E5" s="153" t="s">
        <v>85</v>
      </c>
      <c r="F5" s="154" t="s">
        <v>86</v>
      </c>
      <c r="G5" s="247"/>
    </row>
    <row r="6" spans="2:9" ht="21.95" customHeight="1" thickTop="1" thickBot="1">
      <c r="B6" s="219" t="s">
        <v>8</v>
      </c>
      <c r="C6" s="220"/>
      <c r="D6" s="135">
        <f>収入結果報告!D5</f>
        <v>0</v>
      </c>
      <c r="E6" s="135">
        <f>収入結果報告!E5</f>
        <v>0</v>
      </c>
      <c r="F6" s="135"/>
      <c r="G6" s="155" t="s">
        <v>129</v>
      </c>
    </row>
    <row r="7" spans="2:9" ht="21.95" customHeight="1">
      <c r="B7" s="217" t="s">
        <v>81</v>
      </c>
      <c r="C7" s="62" t="s">
        <v>80</v>
      </c>
      <c r="D7" s="63">
        <f>収入結果報告!D6</f>
        <v>0</v>
      </c>
      <c r="E7" s="63">
        <f>収入結果報告!E6</f>
        <v>0</v>
      </c>
      <c r="F7" s="101"/>
      <c r="G7" s="156"/>
    </row>
    <row r="8" spans="2:9" ht="21.95" customHeight="1" thickBot="1">
      <c r="B8" s="207"/>
      <c r="C8" s="65" t="s">
        <v>128</v>
      </c>
      <c r="D8" s="132">
        <f>収入結果報告!D7</f>
        <v>0</v>
      </c>
      <c r="E8" s="132">
        <f>収入結果報告!E7</f>
        <v>0</v>
      </c>
      <c r="F8" s="99"/>
      <c r="G8" s="157"/>
    </row>
    <row r="9" spans="2:9" ht="21.95" customHeight="1" thickBot="1">
      <c r="B9" s="216"/>
      <c r="C9" s="137" t="s">
        <v>78</v>
      </c>
      <c r="D9" s="100">
        <f>SUM(D7:D8)</f>
        <v>0</v>
      </c>
      <c r="E9" s="100">
        <f>SUM(E7:E8)</f>
        <v>0</v>
      </c>
      <c r="F9" s="100">
        <f>SUM(F7:F8)</f>
        <v>0</v>
      </c>
      <c r="G9" s="158"/>
    </row>
    <row r="10" spans="2:9" ht="21.95" customHeight="1" thickBot="1">
      <c r="B10" s="217" t="s">
        <v>77</v>
      </c>
      <c r="C10" s="208" t="s">
        <v>76</v>
      </c>
      <c r="D10" s="244">
        <f>収入結果報告!D9</f>
        <v>0</v>
      </c>
      <c r="E10" s="244">
        <f>収入結果報告!E9</f>
        <v>0</v>
      </c>
      <c r="F10" s="245"/>
      <c r="G10" s="156"/>
    </row>
    <row r="11" spans="2:9" ht="21.95" customHeight="1" thickBot="1">
      <c r="B11" s="207"/>
      <c r="C11" s="253"/>
      <c r="D11" s="244"/>
      <c r="E11" s="244"/>
      <c r="F11" s="245"/>
      <c r="G11" s="159"/>
    </row>
    <row r="12" spans="2:9" ht="21.95" customHeight="1" thickBot="1">
      <c r="B12" s="207"/>
      <c r="C12" s="253"/>
      <c r="D12" s="244"/>
      <c r="E12" s="244"/>
      <c r="F12" s="245"/>
      <c r="G12" s="159"/>
    </row>
    <row r="13" spans="2:9" ht="21.95" customHeight="1" thickBot="1">
      <c r="B13" s="207"/>
      <c r="C13" s="253"/>
      <c r="D13" s="244"/>
      <c r="E13" s="244"/>
      <c r="F13" s="245"/>
      <c r="G13" s="159"/>
    </row>
    <row r="14" spans="2:9" ht="21.95" customHeight="1">
      <c r="B14" s="207"/>
      <c r="C14" s="209"/>
      <c r="D14" s="244"/>
      <c r="E14" s="244"/>
      <c r="F14" s="245"/>
      <c r="G14" s="157"/>
    </row>
    <row r="15" spans="2:9" ht="21.95" customHeight="1" thickBot="1">
      <c r="B15" s="207"/>
      <c r="C15" s="65" t="s">
        <v>75</v>
      </c>
      <c r="D15" s="132">
        <f>収入結果報告!D14</f>
        <v>0</v>
      </c>
      <c r="E15" s="132">
        <f>収入結果報告!E14</f>
        <v>0</v>
      </c>
      <c r="F15" s="99"/>
      <c r="G15" s="157"/>
    </row>
    <row r="16" spans="2:9" ht="21.95" customHeight="1" thickBot="1">
      <c r="B16" s="216"/>
      <c r="C16" s="137" t="s">
        <v>74</v>
      </c>
      <c r="D16" s="100">
        <f>SUM(D10:D15)</f>
        <v>0</v>
      </c>
      <c r="E16" s="100">
        <f>SUM(E10:E15)</f>
        <v>0</v>
      </c>
      <c r="F16" s="100">
        <f>SUM(F10:F15)</f>
        <v>0</v>
      </c>
      <c r="G16" s="158"/>
    </row>
    <row r="17" spans="2:7" ht="21.95" customHeight="1">
      <c r="B17" s="217" t="s">
        <v>73</v>
      </c>
      <c r="C17" s="62" t="s">
        <v>72</v>
      </c>
      <c r="D17" s="63">
        <f>収入結果報告!D15</f>
        <v>0</v>
      </c>
      <c r="E17" s="63">
        <f>収入結果報告!E15</f>
        <v>0</v>
      </c>
      <c r="F17" s="101"/>
      <c r="G17" s="156"/>
    </row>
    <row r="18" spans="2:7" ht="21.95" customHeight="1">
      <c r="B18" s="207"/>
      <c r="C18" s="130" t="s">
        <v>71</v>
      </c>
      <c r="D18" s="131">
        <f>収入結果報告!D16</f>
        <v>0</v>
      </c>
      <c r="E18" s="131">
        <f>収入結果報告!E16</f>
        <v>0</v>
      </c>
      <c r="F18" s="98"/>
      <c r="G18" s="159"/>
    </row>
    <row r="19" spans="2:7" ht="21.95" customHeight="1" thickBot="1">
      <c r="B19" s="207"/>
      <c r="C19" s="65" t="s">
        <v>70</v>
      </c>
      <c r="D19" s="132">
        <f>収入結果報告!D17</f>
        <v>0</v>
      </c>
      <c r="E19" s="132">
        <f>収入結果報告!E17</f>
        <v>0</v>
      </c>
      <c r="F19" s="99"/>
      <c r="G19" s="157"/>
    </row>
    <row r="20" spans="2:7" ht="21.95" customHeight="1" thickBot="1">
      <c r="B20" s="216"/>
      <c r="C20" s="137" t="s">
        <v>69</v>
      </c>
      <c r="D20" s="100">
        <f>SUM(D17:D19)</f>
        <v>0</v>
      </c>
      <c r="E20" s="100">
        <f>SUM(E17:E19)</f>
        <v>0</v>
      </c>
      <c r="F20" s="100">
        <f>SUM(F17:F19)</f>
        <v>0</v>
      </c>
      <c r="G20" s="158"/>
    </row>
    <row r="21" spans="2:7" ht="21.95" customHeight="1" thickBot="1">
      <c r="B21" s="214" t="s">
        <v>68</v>
      </c>
      <c r="C21" s="143" t="s">
        <v>67</v>
      </c>
      <c r="D21" s="139">
        <f>収入結果報告!D20</f>
        <v>0</v>
      </c>
      <c r="E21" s="139">
        <f>収入結果報告!E20</f>
        <v>0</v>
      </c>
      <c r="F21" s="160"/>
      <c r="G21" s="161"/>
    </row>
    <row r="22" spans="2:7" ht="21.95" customHeight="1" thickBot="1">
      <c r="B22" s="215"/>
      <c r="C22" s="143"/>
      <c r="D22" s="160"/>
      <c r="E22" s="160"/>
      <c r="F22" s="160"/>
      <c r="G22" s="161"/>
    </row>
    <row r="23" spans="2:7" ht="21.95" customHeight="1" thickBot="1">
      <c r="B23" s="216"/>
      <c r="C23" s="137" t="s">
        <v>66</v>
      </c>
      <c r="D23" s="100">
        <f>SUM(D21:D22)</f>
        <v>0</v>
      </c>
      <c r="E23" s="100">
        <f>SUM(E21:E22)</f>
        <v>0</v>
      </c>
      <c r="F23" s="100">
        <f>SUM(F21:F22)</f>
        <v>0</v>
      </c>
      <c r="G23" s="158"/>
    </row>
    <row r="24" spans="2:7" ht="21.95" customHeight="1">
      <c r="B24" s="217" t="s">
        <v>65</v>
      </c>
      <c r="C24" s="62" t="s">
        <v>64</v>
      </c>
      <c r="D24" s="63">
        <f>収入結果報告!D23</f>
        <v>0</v>
      </c>
      <c r="E24" s="63">
        <f>収入結果報告!E23</f>
        <v>0</v>
      </c>
      <c r="F24" s="101"/>
      <c r="G24" s="156"/>
    </row>
    <row r="25" spans="2:7" ht="21.95" customHeight="1" thickBot="1">
      <c r="B25" s="207"/>
      <c r="C25" s="65" t="s">
        <v>63</v>
      </c>
      <c r="D25" s="132">
        <f>収入結果報告!D24</f>
        <v>0</v>
      </c>
      <c r="E25" s="132">
        <f>収入結果報告!E24</f>
        <v>0</v>
      </c>
      <c r="F25" s="99"/>
      <c r="G25" s="157"/>
    </row>
    <row r="26" spans="2:7" ht="21.95" customHeight="1" thickBot="1">
      <c r="B26" s="216"/>
      <c r="C26" s="137" t="s">
        <v>62</v>
      </c>
      <c r="D26" s="100">
        <f>SUM(D24:D25)</f>
        <v>0</v>
      </c>
      <c r="E26" s="100">
        <f>SUM(E24:E25)</f>
        <v>0</v>
      </c>
      <c r="F26" s="100">
        <f>SUM(F24:F25)</f>
        <v>0</v>
      </c>
      <c r="G26" s="158"/>
    </row>
    <row r="27" spans="2:7" ht="21.95" customHeight="1">
      <c r="B27" s="207" t="s">
        <v>61</v>
      </c>
      <c r="C27" s="144" t="s">
        <v>60</v>
      </c>
      <c r="D27" s="133">
        <f>収入結果報告!D26</f>
        <v>0</v>
      </c>
      <c r="E27" s="133">
        <f>収入結果報告!E26</f>
        <v>0</v>
      </c>
      <c r="F27" s="162"/>
      <c r="G27" s="163"/>
    </row>
    <row r="28" spans="2:7" ht="21.95" customHeight="1" thickBot="1">
      <c r="B28" s="207"/>
      <c r="C28" s="65" t="s">
        <v>59</v>
      </c>
      <c r="D28" s="132">
        <f>収入結果報告!D27</f>
        <v>0</v>
      </c>
      <c r="E28" s="132">
        <f>収入結果報告!E27</f>
        <v>0</v>
      </c>
      <c r="F28" s="99"/>
      <c r="G28" s="157"/>
    </row>
    <row r="29" spans="2:7" ht="21.95" customHeight="1" thickBot="1">
      <c r="B29" s="207"/>
      <c r="C29" s="134" t="s">
        <v>58</v>
      </c>
      <c r="D29" s="102">
        <f>SUM(D27:D28)</f>
        <v>0</v>
      </c>
      <c r="E29" s="102">
        <f>SUM(E27:E28)</f>
        <v>0</v>
      </c>
      <c r="F29" s="102">
        <f>SUM(F27:F28)</f>
        <v>0</v>
      </c>
      <c r="G29" s="145"/>
    </row>
    <row r="30" spans="2:7" ht="21.95" customHeight="1" thickBot="1">
      <c r="B30" s="146"/>
      <c r="C30" s="134" t="s">
        <v>57</v>
      </c>
      <c r="D30" s="75">
        <f>D9+D16+D20+D23+D26+D29</f>
        <v>0</v>
      </c>
      <c r="E30" s="75">
        <f>E9+E16+E20+E23+E26+E29</f>
        <v>0</v>
      </c>
      <c r="F30" s="102">
        <f>F9+F16+F20+F23+F26+F29</f>
        <v>0</v>
      </c>
      <c r="G30" s="145"/>
    </row>
    <row r="31" spans="2:7" ht="48.75" customHeight="1" thickBot="1">
      <c r="B31" s="76"/>
      <c r="C31" s="137" t="s">
        <v>56</v>
      </c>
      <c r="D31" s="68">
        <f>D30+D6</f>
        <v>0</v>
      </c>
      <c r="E31" s="68">
        <f>E30+E6</f>
        <v>0</v>
      </c>
      <c r="F31" s="68">
        <f>F30+F6</f>
        <v>0</v>
      </c>
      <c r="G31" s="77"/>
    </row>
  </sheetData>
  <mergeCells count="16">
    <mergeCell ref="B17:B20"/>
    <mergeCell ref="B21:B23"/>
    <mergeCell ref="B24:B26"/>
    <mergeCell ref="B27:B29"/>
    <mergeCell ref="C4:C5"/>
    <mergeCell ref="C10:C14"/>
    <mergeCell ref="B10:B16"/>
    <mergeCell ref="D10:D14"/>
    <mergeCell ref="E10:E14"/>
    <mergeCell ref="F10:F14"/>
    <mergeCell ref="G4:G5"/>
    <mergeCell ref="B2:G2"/>
    <mergeCell ref="D4:E4"/>
    <mergeCell ref="B6:C6"/>
    <mergeCell ref="B4:B5"/>
    <mergeCell ref="B7:B9"/>
  </mergeCells>
  <phoneticPr fontId="1"/>
  <pageMargins left="0.41944444444444445" right="0.18958333333333333" top="0.75" bottom="0.75" header="0.3" footer="0.3"/>
  <pageSetup paperSize="9" firstPageNumber="4294963191" orientation="portrait" horizontalDpi="4294967293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3</vt:i4>
      </vt:variant>
    </vt:vector>
  </HeadingPairs>
  <TitlesOfParts>
    <vt:vector size="13" baseType="lpstr">
      <vt:lpstr>使用方法</vt:lpstr>
      <vt:lpstr>メイン</vt:lpstr>
      <vt:lpstr>出納帳</vt:lpstr>
      <vt:lpstr>集計</vt:lpstr>
      <vt:lpstr>決算</vt:lpstr>
      <vt:lpstr>科目</vt:lpstr>
      <vt:lpstr>収入結果報告</vt:lpstr>
      <vt:lpstr>支出結果報告</vt:lpstr>
      <vt:lpstr>収入予算報告</vt:lpstr>
      <vt:lpstr>支出予算報告</vt:lpstr>
      <vt:lpstr>月</vt:lpstr>
      <vt:lpstr>日</vt:lpstr>
      <vt:lpstr>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2020-12-21T00:17:30Z</cp:lastPrinted>
  <dcterms:created xsi:type="dcterms:W3CDTF">2020-12-15T23:32:22Z</dcterms:created>
  <dcterms:modified xsi:type="dcterms:W3CDTF">2021-12-09T07:22:47Z</dcterms:modified>
</cp:coreProperties>
</file>